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GIMNAZIJA\Desktop\Financijski izvještaj od01.01.2025. - 31.12.2025\"/>
    </mc:Choice>
  </mc:AlternateContent>
  <xr:revisionPtr revIDLastSave="0" documentId="13_ncr:1_{058F7C69-D936-4FF2-993E-102A4F2649D3}" xr6:coauthVersionLast="37" xr6:coauthVersionMax="37" xr10:uidLastSave="{00000000-0000-0000-0000-000000000000}"/>
  <bookViews>
    <workbookView xWindow="0" yWindow="0" windowWidth="28800" windowHeight="12225" activeTab="3" xr2:uid="{00000000-000D-0000-FFFF-FFFF00000000}"/>
  </bookViews>
  <sheets>
    <sheet name="SAŽETAK" sheetId="1" r:id="rId1"/>
    <sheet name=" Račun prihoda i rashoda" sheetId="3" r:id="rId2"/>
    <sheet name="Rashodi prema funkcijskoj k " sheetId="11" r:id="rId3"/>
    <sheet name="Prihodi i rashodi prema izvoru" sheetId="13" r:id="rId4"/>
    <sheet name="List1" sheetId="14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1" l="1"/>
  <c r="D13" i="11"/>
  <c r="J33" i="13" l="1"/>
  <c r="J51" i="13"/>
  <c r="J7" i="13"/>
  <c r="J44" i="3" l="1"/>
  <c r="J53" i="3"/>
  <c r="K68" i="13" l="1"/>
  <c r="H62" i="13"/>
  <c r="G69" i="3" l="1"/>
  <c r="G53" i="3" l="1"/>
  <c r="G93" i="3"/>
  <c r="L68" i="13" l="1"/>
  <c r="J78" i="13"/>
  <c r="J77" i="13" s="1"/>
  <c r="L10" i="13" l="1"/>
  <c r="J41" i="13"/>
  <c r="J40" i="13" s="1"/>
  <c r="J44" i="13"/>
  <c r="J43" i="13" s="1"/>
  <c r="G70" i="13"/>
  <c r="G69" i="13" s="1"/>
  <c r="L71" i="13"/>
  <c r="K71" i="13"/>
  <c r="J70" i="13"/>
  <c r="J69" i="13" s="1"/>
  <c r="H69" i="13"/>
  <c r="K67" i="13"/>
  <c r="L67" i="13"/>
  <c r="L22" i="13"/>
  <c r="K22" i="13"/>
  <c r="J21" i="13"/>
  <c r="I21" i="13"/>
  <c r="I20" i="13" s="1"/>
  <c r="H21" i="13"/>
  <c r="H20" i="13" s="1"/>
  <c r="G21" i="13"/>
  <c r="G20" i="13" s="1"/>
  <c r="H9" i="13"/>
  <c r="H8" i="13" s="1"/>
  <c r="L13" i="13"/>
  <c r="L16" i="13"/>
  <c r="L19" i="13"/>
  <c r="L25" i="13"/>
  <c r="L13" i="1"/>
  <c r="L14" i="1"/>
  <c r="L16" i="1"/>
  <c r="L17" i="1"/>
  <c r="K13" i="1"/>
  <c r="K14" i="1"/>
  <c r="K16" i="1"/>
  <c r="K17" i="1"/>
  <c r="C8" i="11"/>
  <c r="K70" i="13" l="1"/>
  <c r="K69" i="13"/>
  <c r="L69" i="13"/>
  <c r="L70" i="13"/>
  <c r="L21" i="13"/>
  <c r="K21" i="13"/>
  <c r="J20" i="13"/>
  <c r="G9" i="13"/>
  <c r="G28" i="3"/>
  <c r="G18" i="3"/>
  <c r="G21" i="3"/>
  <c r="G84" i="3"/>
  <c r="G83" i="3" s="1"/>
  <c r="G87" i="3"/>
  <c r="G86" i="3" s="1"/>
  <c r="L20" i="13" l="1"/>
  <c r="K20" i="13"/>
  <c r="G8" i="13"/>
  <c r="K10" i="13"/>
  <c r="G90" i="3"/>
  <c r="G89" i="3" s="1"/>
  <c r="G77" i="3"/>
  <c r="G59" i="3"/>
  <c r="G39" i="3"/>
  <c r="G13" i="3"/>
  <c r="G47" i="3" l="1"/>
  <c r="G37" i="3" l="1"/>
  <c r="G51" i="13"/>
  <c r="G50" i="13" s="1"/>
  <c r="G47" i="13"/>
  <c r="G46" i="13" s="1"/>
  <c r="G75" i="13"/>
  <c r="G73" i="13"/>
  <c r="G72" i="13" l="1"/>
  <c r="H18" i="13"/>
  <c r="I18" i="13"/>
  <c r="I17" i="13" s="1"/>
  <c r="J18" i="13"/>
  <c r="J17" i="13" s="1"/>
  <c r="G18" i="13"/>
  <c r="G17" i="13" s="1"/>
  <c r="J24" i="13"/>
  <c r="J23" i="13" s="1"/>
  <c r="I24" i="13"/>
  <c r="I23" i="13" s="1"/>
  <c r="H24" i="13"/>
  <c r="G24" i="13"/>
  <c r="G23" i="13" s="1"/>
  <c r="J15" i="13"/>
  <c r="J14" i="13" s="1"/>
  <c r="I14" i="13"/>
  <c r="H15" i="13"/>
  <c r="G15" i="13"/>
  <c r="G14" i="13" s="1"/>
  <c r="J12" i="13"/>
  <c r="J11" i="13" s="1"/>
  <c r="I12" i="13"/>
  <c r="I11" i="13" s="1"/>
  <c r="H12" i="13"/>
  <c r="G12" i="13"/>
  <c r="K25" i="13"/>
  <c r="K19" i="13"/>
  <c r="K16" i="13"/>
  <c r="K13" i="13"/>
  <c r="L85" i="13"/>
  <c r="K85" i="13"/>
  <c r="L80" i="13"/>
  <c r="K80" i="13"/>
  <c r="L76" i="13"/>
  <c r="K76" i="13"/>
  <c r="L74" i="13"/>
  <c r="K74" i="13"/>
  <c r="L66" i="13"/>
  <c r="K66" i="13"/>
  <c r="L64" i="13"/>
  <c r="K64" i="13"/>
  <c r="L63" i="13"/>
  <c r="K63" i="13"/>
  <c r="L58" i="13"/>
  <c r="K58" i="13"/>
  <c r="L53" i="13"/>
  <c r="K53" i="13"/>
  <c r="L52" i="13"/>
  <c r="K52" i="13"/>
  <c r="L49" i="13"/>
  <c r="K49" i="13"/>
  <c r="L48" i="13"/>
  <c r="K48" i="13"/>
  <c r="L45" i="13"/>
  <c r="K45" i="13"/>
  <c r="K44" i="13"/>
  <c r="K43" i="13"/>
  <c r="L42" i="13"/>
  <c r="K42" i="13"/>
  <c r="K41" i="13"/>
  <c r="K40" i="13"/>
  <c r="L39" i="13"/>
  <c r="K39" i="13"/>
  <c r="L37" i="13"/>
  <c r="K37" i="13"/>
  <c r="L36" i="13"/>
  <c r="L35" i="13"/>
  <c r="K35" i="13"/>
  <c r="L34" i="13"/>
  <c r="K34" i="13"/>
  <c r="G9" i="11"/>
  <c r="H9" i="11"/>
  <c r="G10" i="11"/>
  <c r="H10" i="11"/>
  <c r="G11" i="11"/>
  <c r="H11" i="11"/>
  <c r="G12" i="11"/>
  <c r="H12" i="11"/>
  <c r="G15" i="11"/>
  <c r="H15" i="11"/>
  <c r="G16" i="11"/>
  <c r="H16" i="11"/>
  <c r="G17" i="11"/>
  <c r="H17" i="11"/>
  <c r="G18" i="11"/>
  <c r="H18" i="11"/>
  <c r="L94" i="3"/>
  <c r="L92" i="3"/>
  <c r="L88" i="3"/>
  <c r="L85" i="3"/>
  <c r="L82" i="3"/>
  <c r="L81" i="3"/>
  <c r="L80" i="3"/>
  <c r="L79" i="3"/>
  <c r="L76" i="3"/>
  <c r="L75" i="3"/>
  <c r="L74" i="3"/>
  <c r="L73" i="3"/>
  <c r="L72" i="3"/>
  <c r="L71" i="3"/>
  <c r="L70" i="3"/>
  <c r="L68" i="3"/>
  <c r="L67" i="3"/>
  <c r="L66" i="3"/>
  <c r="L65" i="3"/>
  <c r="L64" i="3"/>
  <c r="L63" i="3"/>
  <c r="L62" i="3"/>
  <c r="L61" i="3"/>
  <c r="L60" i="3"/>
  <c r="L58" i="3"/>
  <c r="L57" i="3"/>
  <c r="L56" i="3"/>
  <c r="L55" i="3"/>
  <c r="L54" i="3"/>
  <c r="L52" i="3"/>
  <c r="L51" i="3"/>
  <c r="L50" i="3"/>
  <c r="L49" i="3"/>
  <c r="L46" i="3"/>
  <c r="L45" i="3"/>
  <c r="L43" i="3"/>
  <c r="L41" i="3"/>
  <c r="L32" i="3"/>
  <c r="L31" i="3"/>
  <c r="L30" i="3"/>
  <c r="L27" i="3"/>
  <c r="L26" i="3"/>
  <c r="L23" i="3"/>
  <c r="L20" i="3"/>
  <c r="L16" i="3"/>
  <c r="L15" i="3"/>
  <c r="K94" i="3"/>
  <c r="K92" i="3"/>
  <c r="K88" i="3"/>
  <c r="K85" i="3"/>
  <c r="K82" i="3"/>
  <c r="K81" i="3"/>
  <c r="K80" i="3"/>
  <c r="K79" i="3"/>
  <c r="K76" i="3"/>
  <c r="K75" i="3"/>
  <c r="K74" i="3"/>
  <c r="K73" i="3"/>
  <c r="K72" i="3"/>
  <c r="K71" i="3"/>
  <c r="K70" i="3"/>
  <c r="K68" i="3"/>
  <c r="K67" i="3"/>
  <c r="K66" i="3"/>
  <c r="K65" i="3"/>
  <c r="K64" i="3"/>
  <c r="K63" i="3"/>
  <c r="K62" i="3"/>
  <c r="K61" i="3"/>
  <c r="K60" i="3"/>
  <c r="K58" i="3"/>
  <c r="K57" i="3"/>
  <c r="K56" i="3"/>
  <c r="K55" i="3"/>
  <c r="K54" i="3"/>
  <c r="K52" i="3"/>
  <c r="K51" i="3"/>
  <c r="K50" i="3"/>
  <c r="K49" i="3"/>
  <c r="K46" i="3"/>
  <c r="K45" i="3"/>
  <c r="K43" i="3"/>
  <c r="K41" i="3"/>
  <c r="K32" i="3"/>
  <c r="K31" i="3"/>
  <c r="K30" i="3"/>
  <c r="K27" i="3"/>
  <c r="K26" i="3"/>
  <c r="K23" i="3"/>
  <c r="K20" i="3"/>
  <c r="K16" i="3"/>
  <c r="K15" i="3"/>
  <c r="J73" i="13"/>
  <c r="J47" i="13"/>
  <c r="J38" i="13"/>
  <c r="H73" i="13"/>
  <c r="H57" i="13"/>
  <c r="J84" i="13"/>
  <c r="H84" i="13"/>
  <c r="J75" i="13"/>
  <c r="H75" i="13"/>
  <c r="H51" i="13"/>
  <c r="H47" i="13"/>
  <c r="H46" i="13" s="1"/>
  <c r="H44" i="13"/>
  <c r="H43" i="13" s="1"/>
  <c r="L43" i="13" s="1"/>
  <c r="H41" i="13"/>
  <c r="H40" i="13" s="1"/>
  <c r="L40" i="13" s="1"/>
  <c r="G33" i="13"/>
  <c r="H38" i="13"/>
  <c r="C13" i="11"/>
  <c r="H89" i="3"/>
  <c r="H38" i="3" s="1"/>
  <c r="H37" i="3" s="1"/>
  <c r="J21" i="3"/>
  <c r="L24" i="3"/>
  <c r="J19" i="3"/>
  <c r="J18" i="3" s="1"/>
  <c r="L18" i="3" s="1"/>
  <c r="J91" i="3"/>
  <c r="L91" i="3" s="1"/>
  <c r="J86" i="3"/>
  <c r="L86" i="3" s="1"/>
  <c r="J84" i="3"/>
  <c r="J83" i="3" s="1"/>
  <c r="L83" i="3" s="1"/>
  <c r="J78" i="3"/>
  <c r="J77" i="3" s="1"/>
  <c r="L77" i="3" s="1"/>
  <c r="J93" i="3"/>
  <c r="K93" i="3" s="1"/>
  <c r="J69" i="3"/>
  <c r="L69" i="3" s="1"/>
  <c r="J59" i="3"/>
  <c r="L53" i="3"/>
  <c r="K48" i="3"/>
  <c r="L44" i="3"/>
  <c r="L42" i="3"/>
  <c r="L40" i="3"/>
  <c r="G12" i="1"/>
  <c r="G15" i="1"/>
  <c r="J15" i="1"/>
  <c r="J12" i="1"/>
  <c r="L59" i="3" l="1"/>
  <c r="J47" i="3"/>
  <c r="J38" i="3" s="1"/>
  <c r="K21" i="3"/>
  <c r="I7" i="13"/>
  <c r="G18" i="1"/>
  <c r="G28" i="1" s="1"/>
  <c r="K15" i="1"/>
  <c r="K12" i="1"/>
  <c r="K42" i="3"/>
  <c r="L19" i="3"/>
  <c r="H23" i="13"/>
  <c r="L23" i="13" s="1"/>
  <c r="L24" i="13"/>
  <c r="H17" i="13"/>
  <c r="L17" i="13" s="1"/>
  <c r="L18" i="13"/>
  <c r="H14" i="13"/>
  <c r="L14" i="13" s="1"/>
  <c r="L15" i="13"/>
  <c r="H11" i="13"/>
  <c r="L12" i="13"/>
  <c r="K59" i="3"/>
  <c r="K24" i="3"/>
  <c r="K25" i="3"/>
  <c r="K77" i="3"/>
  <c r="L93" i="3"/>
  <c r="K86" i="3"/>
  <c r="K87" i="3"/>
  <c r="K91" i="3"/>
  <c r="K18" i="3"/>
  <c r="K22" i="3"/>
  <c r="K40" i="3"/>
  <c r="K44" i="3"/>
  <c r="K53" i="3"/>
  <c r="K78" i="3"/>
  <c r="L21" i="3"/>
  <c r="L25" i="3"/>
  <c r="L48" i="3"/>
  <c r="L87" i="3"/>
  <c r="K19" i="3"/>
  <c r="L22" i="3"/>
  <c r="L78" i="3"/>
  <c r="K83" i="3"/>
  <c r="K84" i="3"/>
  <c r="L84" i="3"/>
  <c r="K69" i="3"/>
  <c r="K12" i="13"/>
  <c r="K14" i="13"/>
  <c r="K24" i="13"/>
  <c r="G11" i="13"/>
  <c r="G7" i="13" s="1"/>
  <c r="K23" i="13"/>
  <c r="K15" i="13"/>
  <c r="K18" i="13"/>
  <c r="L61" i="13"/>
  <c r="L38" i="13"/>
  <c r="L47" i="13"/>
  <c r="L51" i="13"/>
  <c r="J46" i="13"/>
  <c r="L46" i="13" s="1"/>
  <c r="K47" i="13"/>
  <c r="L84" i="13"/>
  <c r="L33" i="13"/>
  <c r="K62" i="13"/>
  <c r="L75" i="13"/>
  <c r="L57" i="13"/>
  <c r="L73" i="13"/>
  <c r="L44" i="13"/>
  <c r="K73" i="13"/>
  <c r="K75" i="13"/>
  <c r="K84" i="13"/>
  <c r="L62" i="13"/>
  <c r="L78" i="13"/>
  <c r="J72" i="13"/>
  <c r="K33" i="13"/>
  <c r="K51" i="13"/>
  <c r="K57" i="13"/>
  <c r="K61" i="13"/>
  <c r="L41" i="13"/>
  <c r="J32" i="13"/>
  <c r="H32" i="13"/>
  <c r="G38" i="13"/>
  <c r="K38" i="13" s="1"/>
  <c r="C7" i="11"/>
  <c r="J90" i="3"/>
  <c r="J39" i="3"/>
  <c r="J18" i="1"/>
  <c r="J28" i="1" s="1"/>
  <c r="H7" i="13" l="1"/>
  <c r="K9" i="13"/>
  <c r="K7" i="13"/>
  <c r="L8" i="13"/>
  <c r="K8" i="13"/>
  <c r="L11" i="13"/>
  <c r="G32" i="13"/>
  <c r="K11" i="13"/>
  <c r="K39" i="3"/>
  <c r="L39" i="3"/>
  <c r="J89" i="3"/>
  <c r="J37" i="3" s="1"/>
  <c r="L90" i="3"/>
  <c r="K90" i="3"/>
  <c r="L47" i="3"/>
  <c r="K47" i="3"/>
  <c r="K17" i="13"/>
  <c r="K46" i="13"/>
  <c r="K72" i="13"/>
  <c r="L77" i="13"/>
  <c r="K56" i="13"/>
  <c r="L32" i="13"/>
  <c r="L50" i="13"/>
  <c r="K50" i="13"/>
  <c r="H72" i="13"/>
  <c r="L72" i="13" l="1"/>
  <c r="L31" i="13"/>
  <c r="L7" i="13"/>
  <c r="L9" i="13"/>
  <c r="K32" i="13"/>
  <c r="K89" i="3"/>
  <c r="L89" i="3"/>
  <c r="L37" i="3"/>
  <c r="K37" i="3"/>
  <c r="L38" i="3"/>
  <c r="K38" i="3"/>
  <c r="K31" i="13"/>
  <c r="L56" i="13"/>
  <c r="H12" i="1"/>
  <c r="L12" i="1" s="1"/>
  <c r="H15" i="1"/>
  <c r="L15" i="1" s="1"/>
  <c r="F8" i="11"/>
  <c r="D8" i="11"/>
  <c r="D7" i="11" l="1"/>
  <c r="J28" i="3"/>
  <c r="L29" i="3"/>
  <c r="K29" i="3"/>
  <c r="K14" i="3"/>
  <c r="L14" i="3"/>
  <c r="H13" i="11"/>
  <c r="G13" i="11"/>
  <c r="H8" i="11"/>
  <c r="G8" i="11"/>
  <c r="F7" i="11"/>
  <c r="H18" i="1"/>
  <c r="L13" i="3" l="1"/>
  <c r="K13" i="3"/>
  <c r="L28" i="3"/>
  <c r="K28" i="3"/>
  <c r="H7" i="11"/>
  <c r="G7" i="11"/>
  <c r="K12" i="3" l="1"/>
  <c r="L12" i="3"/>
  <c r="L11" i="3"/>
  <c r="K11" i="3"/>
  <c r="K78" i="13"/>
  <c r="K77" i="13"/>
</calcChain>
</file>

<file path=xl/sharedStrings.xml><?xml version="1.0" encoding="utf-8"?>
<sst xmlns="http://schemas.openxmlformats.org/spreadsheetml/2006/main" count="249" uniqueCount="135">
  <si>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</si>
  <si>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</si>
  <si>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</si>
  <si>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</si>
  <si>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</si>
  <si>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</si>
  <si>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</si>
  <si>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</si>
  <si>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I. OPĆI DIO</t>
  </si>
  <si>
    <t>Materijalni rashodi</t>
  </si>
  <si>
    <t>INDEKS</t>
  </si>
  <si>
    <t xml:space="preserve">IZVJEŠTAJ O PRIHODIMA I RASHODIMA PREMA EKONOMSKOJ KLASIFIKACIJI </t>
  </si>
  <si>
    <t>6=5/2*100</t>
  </si>
  <si>
    <t>Pomoći iz inozemstva i od subjekata unutar općeg proračuna</t>
  </si>
  <si>
    <t xml:space="preserve"> Prihodi od prodaje proizvoda i robe te pruženih usluga i prihodi od donacija</t>
  </si>
  <si>
    <t>Plaće (Bruto)</t>
  </si>
  <si>
    <t>Plaće za redovan rad</t>
  </si>
  <si>
    <t>Naknade troškova zaposlenima</t>
  </si>
  <si>
    <t>Službena putovanja</t>
  </si>
  <si>
    <t>UKUPNO RASHODI</t>
  </si>
  <si>
    <t>IZVJEŠTAJ O RASHODIMA PREMA FUNKCIJSKOJ KLASIFIKACIJI</t>
  </si>
  <si>
    <t>INDEKS**</t>
  </si>
  <si>
    <t>UKUPNO PRIHODI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</si>
  <si>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</si>
  <si>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</si>
  <si>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</si>
  <si>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</si>
  <si>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</si>
  <si>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</si>
  <si>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</si>
  <si>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</t>
  </si>
  <si>
    <t>PRENESENI VIŠAK/MANJAK IZ PRETHODNE GODINE</t>
  </si>
  <si>
    <t xml:space="preserve">RAČUN PRIHODA I RASHODA </t>
  </si>
  <si>
    <t>SAŽETAK RAČUNA FINANCIRANJA</t>
  </si>
  <si>
    <t>RAZLIKA - VIŠAK MANJAK</t>
  </si>
  <si>
    <t>PRIJENOS VIŠKA/MANJKA U SLJEDEĆE RAZDOBLJE</t>
  </si>
  <si>
    <t>SAŽETAK RAČUNA PRIHODA I RASHODA</t>
  </si>
  <si>
    <t>Pomoći proračunskim korisnicima</t>
  </si>
  <si>
    <t>Tekuće pomoći proračunskim korisnicima</t>
  </si>
  <si>
    <t>Donacije od pravnih i fizičkih osoba</t>
  </si>
  <si>
    <t>Tekuće donacije</t>
  </si>
  <si>
    <t>Prihodi iz nadležnog proračuna za financ.</t>
  </si>
  <si>
    <t>Prihodi iz nadležnog proračuna proračuna</t>
  </si>
  <si>
    <t xml:space="preserve">Prihodi iz nadležnog  proračuna </t>
  </si>
  <si>
    <t>Ostali rashodi za zaposlene</t>
  </si>
  <si>
    <t>Doprinosi na plaću</t>
  </si>
  <si>
    <t>Doprinosi za zdravstveno osiguranje</t>
  </si>
  <si>
    <t>Doprinosi za zapošljavanje</t>
  </si>
  <si>
    <t>Naknada za prijevoz</t>
  </si>
  <si>
    <t>Stručno usavršavanje zaposlenika</t>
  </si>
  <si>
    <t>Ostale naknade troškova zaposlenika</t>
  </si>
  <si>
    <t>Uredski materijal</t>
  </si>
  <si>
    <t>Energija</t>
  </si>
  <si>
    <t>Materijal i dijelovi za tekuće i investicijsko održavanje</t>
  </si>
  <si>
    <t>Službena, radna i zaštitna odjeća i obuča</t>
  </si>
  <si>
    <t>Usluge telefona, pošte i prijevoza</t>
  </si>
  <si>
    <t>Usluge promidžbe i informiranja</t>
  </si>
  <si>
    <t>Komunalne usluge</t>
  </si>
  <si>
    <t>Zakupnine i najamnine</t>
  </si>
  <si>
    <t>Intelektualne i osobne usluge</t>
  </si>
  <si>
    <t>Računalne usluge</t>
  </si>
  <si>
    <t>Ostale usluge</t>
  </si>
  <si>
    <t>Knjige</t>
  </si>
  <si>
    <t>Uredska oprema i namještaj</t>
  </si>
  <si>
    <t>Rashodi za nabavu proizvedene dugotrajne imovine</t>
  </si>
  <si>
    <t>Postrojena i oprema</t>
  </si>
  <si>
    <t>Knjige, umjetnička djela i ostale izložbene vrijednosti</t>
  </si>
  <si>
    <t>0922 Više srednjoškolsko obrazovanje</t>
  </si>
  <si>
    <t>32 Materijalni rashodi</t>
  </si>
  <si>
    <t>34 Financijski rashodi</t>
  </si>
  <si>
    <t>31 Rashodi za zaposlene</t>
  </si>
  <si>
    <t>42 Rashodi za nabavu nefinancijske imovine</t>
  </si>
  <si>
    <t>0960 Dodatne usluge u obrazovanju</t>
  </si>
  <si>
    <t>37 Naknade građanima i kućanstvima</t>
  </si>
  <si>
    <t>38 Ostali rashodi</t>
  </si>
  <si>
    <t>Kapitalne pomoći proračunskim korisnicima</t>
  </si>
  <si>
    <t>1.1.1 Opći prihodi i primici</t>
  </si>
  <si>
    <t>Financijski rashodi</t>
  </si>
  <si>
    <t>3.2.1 Vlastiti prihodi</t>
  </si>
  <si>
    <t>3.2.2 Vlastiti prihodi - prenesena sredstva</t>
  </si>
  <si>
    <t>4.4.1 Prihodi za posebne namjene - Decentralizacija</t>
  </si>
  <si>
    <t xml:space="preserve">4.8.1 Prihodi za posebne namjene </t>
  </si>
  <si>
    <t>4.8.2 Prihodi za posebne namjene - prenesena sredstva</t>
  </si>
  <si>
    <t>5.4.1 Pomoći</t>
  </si>
  <si>
    <t>6.2.1 Donacije</t>
  </si>
  <si>
    <t>6.2.2 Donacije - prenesena sredstva</t>
  </si>
  <si>
    <t>Prihodi od imovine</t>
  </si>
  <si>
    <t>Prihodi od upravnih i administr. pristojbi, prihodi po posebnim propisima i naknada</t>
  </si>
  <si>
    <t>Pomoći iz inozemstva i od subjekata unutr općeg proračuna</t>
  </si>
  <si>
    <t>Sitni inventar i auto gume</t>
  </si>
  <si>
    <t>Zdravstvene i veterinarske usluge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</si>
  <si>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</si>
  <si>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</si>
  <si>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</si>
  <si>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</si>
  <si>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</si>
  <si>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</si>
  <si>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Ostali nespomenuti rashodi poslovanja</t>
  </si>
  <si>
    <t>Rashodi za materijal i energiju</t>
  </si>
  <si>
    <t>Rashodi za usluge</t>
  </si>
  <si>
    <t>Ostali financijsku rashodi</t>
  </si>
  <si>
    <t>Bankarske usluge i usluge platnog prometa</t>
  </si>
  <si>
    <t>Negativne tečajne razlike</t>
  </si>
  <si>
    <t>Zatezne kamate</t>
  </si>
  <si>
    <t>Ostali nespomenuti financijski rashodi</t>
  </si>
  <si>
    <t>Naknade građanima i kućanstvima</t>
  </si>
  <si>
    <t>Ostale naknade građanima i kućanstvima iz proračuna</t>
  </si>
  <si>
    <t>Naknade građanima i kućanstvima u naravi</t>
  </si>
  <si>
    <t xml:space="preserve">Ostali rashodi </t>
  </si>
  <si>
    <t>Tekuće donacije u naravi</t>
  </si>
  <si>
    <t>Ostali rashodi</t>
  </si>
  <si>
    <t>Prihodi od donacija</t>
  </si>
  <si>
    <t>Prihodi iz nadležnog proračuna</t>
  </si>
  <si>
    <t>IZVJEŠTAJ O PRIHODIMA I RASHODIMA PREMA IZVORIMA FINANCIRANJA</t>
  </si>
  <si>
    <t>42 Rashodi za nabavu proiz. dug. imovine</t>
  </si>
  <si>
    <t>5.5.1 Pomoći EU za PK</t>
  </si>
  <si>
    <t xml:space="preserve">I. gimnazija Split </t>
  </si>
  <si>
    <t>I.gimnazija split</t>
  </si>
  <si>
    <t>I.gimnazija Split</t>
  </si>
  <si>
    <t>7.2.1. Prihodi od prodaje nef. Imovine PK</t>
  </si>
  <si>
    <t>5.5.1 Pomoći- prenesena sredstva</t>
  </si>
  <si>
    <t>7.2.1 Rashodi za prodaju nefinancijske imovine</t>
  </si>
  <si>
    <t>7.2.2. Rashodi za nabavu nefinancijske imovine - prenesena sredstva</t>
  </si>
  <si>
    <t>Prihodi od prodaje nefinancijske imovine</t>
  </si>
  <si>
    <t>Usluge tekućeg I investicijskog održavanja</t>
  </si>
  <si>
    <t xml:space="preserve">OSTVARENJE/IZVRŠENJE 
1.-12.2024. </t>
  </si>
  <si>
    <t>Rashodi za nabavu dugotrajne imovine</t>
  </si>
  <si>
    <t>7=5/3*100</t>
  </si>
  <si>
    <t>IZVORNI PLAN ILI REBALANS 2025.*</t>
  </si>
  <si>
    <t xml:space="preserve">OSTVARENJE/IZVRŠENJE 
1.-12.2025. </t>
  </si>
  <si>
    <t>TEKUĆI PLAN 2025.*</t>
  </si>
  <si>
    <t>Prijenosi izmđu proračunskih korisnika</t>
  </si>
  <si>
    <t xml:space="preserve"> IZVRŠENJE 
1.-12.2024. </t>
  </si>
  <si>
    <t xml:space="preserve">IZVRŠENJE 
1.-12.2025. </t>
  </si>
  <si>
    <r>
      <t xml:space="preserve">  </t>
    </r>
    <r>
      <rPr>
        <sz val="10"/>
        <rFont val="Arial"/>
        <family val="2"/>
        <charset val="238"/>
      </rPr>
      <t xml:space="preserve"> 31 Rashodi za zaposlene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</si>
</sst>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2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0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0" fillId="0" borderId="3" xfId="0" applyNumberFormat="1" applyBorder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3" fillId="0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3" fontId="6" fillId="2" borderId="0" xfId="0" applyNumberFormat="1" applyFont="1" applyFill="1" applyBorder="1" applyAlignment="1">
      <alignment horizontal="right"/>
    </xf>
    <xf numFmtId="0" fontId="9" fillId="5" borderId="3" xfId="0" quotePrefix="1" applyFont="1" applyFill="1" applyBorder="1" applyAlignment="1">
      <alignment horizontal="left" vertical="center"/>
    </xf>
    <xf numFmtId="3" fontId="3" fillId="5" borderId="3" xfId="0" applyNumberFormat="1" applyFont="1" applyFill="1" applyBorder="1" applyAlignment="1">
      <alignment horizontal="right"/>
    </xf>
    <xf numFmtId="0" fontId="11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0" fontId="11" fillId="6" borderId="3" xfId="0" applyNumberFormat="1" applyFont="1" applyFill="1" applyBorder="1" applyAlignment="1" applyProtection="1">
      <alignment horizontal="left" vertical="center" wrapText="1"/>
    </xf>
    <xf numFmtId="0" fontId="9" fillId="6" borderId="3" xfId="0" applyNumberFormat="1" applyFont="1" applyFill="1" applyBorder="1" applyAlignment="1" applyProtection="1">
      <alignment horizontal="left" vertical="center" wrapText="1"/>
    </xf>
    <xf numFmtId="0" fontId="9" fillId="6" borderId="3" xfId="0" quotePrefix="1" applyFont="1" applyFill="1" applyBorder="1" applyAlignment="1">
      <alignment horizontal="left" vertical="center"/>
    </xf>
    <xf numFmtId="0" fontId="10" fillId="6" borderId="3" xfId="0" quotePrefix="1" applyFont="1" applyFill="1" applyBorder="1" applyAlignment="1">
      <alignment horizontal="left" vertical="center"/>
    </xf>
    <xf numFmtId="0" fontId="11" fillId="6" borderId="3" xfId="0" quotePrefix="1" applyFont="1" applyFill="1" applyBorder="1" applyAlignment="1">
      <alignment horizontal="left" vertical="center"/>
    </xf>
    <xf numFmtId="0" fontId="9" fillId="6" borderId="3" xfId="0" applyNumberFormat="1" applyFont="1" applyFill="1" applyBorder="1" applyAlignment="1" applyProtection="1">
      <alignment vertical="center" wrapText="1"/>
    </xf>
    <xf numFmtId="0" fontId="11" fillId="4" borderId="3" xfId="0" applyNumberFormat="1" applyFont="1" applyFill="1" applyBorder="1" applyAlignment="1" applyProtection="1">
      <alignment horizontal="left" vertical="center" wrapText="1"/>
    </xf>
    <xf numFmtId="0" fontId="11" fillId="4" borderId="3" xfId="0" applyFont="1" applyFill="1" applyBorder="1" applyAlignment="1">
      <alignment horizontal="left" vertical="center"/>
    </xf>
    <xf numFmtId="0" fontId="11" fillId="4" borderId="3" xfId="0" applyNumberFormat="1" applyFont="1" applyFill="1" applyBorder="1" applyAlignment="1" applyProtection="1">
      <alignment horizontal="left" vertical="center"/>
    </xf>
    <xf numFmtId="0" fontId="11" fillId="4" borderId="3" xfId="0" applyNumberFormat="1" applyFont="1" applyFill="1" applyBorder="1" applyAlignment="1" applyProtection="1">
      <alignment vertical="center" wrapText="1"/>
    </xf>
    <xf numFmtId="0" fontId="11" fillId="7" borderId="3" xfId="0" applyNumberFormat="1" applyFont="1" applyFill="1" applyBorder="1" applyAlignment="1" applyProtection="1">
      <alignment horizontal="left" vertical="center" wrapText="1"/>
    </xf>
    <xf numFmtId="0" fontId="0" fillId="7" borderId="0" xfId="0" applyFill="1"/>
    <xf numFmtId="4" fontId="1" fillId="7" borderId="3" xfId="0" applyNumberFormat="1" applyFont="1" applyFill="1" applyBorder="1"/>
    <xf numFmtId="4" fontId="1" fillId="4" borderId="3" xfId="0" applyNumberFormat="1" applyFont="1" applyFill="1" applyBorder="1"/>
    <xf numFmtId="4" fontId="3" fillId="7" borderId="3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3" fillId="6" borderId="3" xfId="0" applyNumberFormat="1" applyFont="1" applyFill="1" applyBorder="1" applyAlignment="1">
      <alignment horizontal="right"/>
    </xf>
    <xf numFmtId="4" fontId="0" fillId="6" borderId="3" xfId="0" applyNumberFormat="1" applyFill="1" applyBorder="1"/>
    <xf numFmtId="4" fontId="9" fillId="5" borderId="3" xfId="0" applyNumberFormat="1" applyFont="1" applyFill="1" applyBorder="1" applyAlignment="1">
      <alignment horizontal="right"/>
    </xf>
    <xf numFmtId="4" fontId="19" fillId="5" borderId="3" xfId="0" applyNumberFormat="1" applyFont="1" applyFill="1" applyBorder="1"/>
    <xf numFmtId="4" fontId="3" fillId="5" borderId="3" xfId="0" applyNumberFormat="1" applyFont="1" applyFill="1" applyBorder="1" applyAlignment="1">
      <alignment horizontal="right"/>
    </xf>
    <xf numFmtId="4" fontId="0" fillId="5" borderId="3" xfId="0" applyNumberFormat="1" applyFill="1" applyBorder="1"/>
    <xf numFmtId="4" fontId="3" fillId="6" borderId="3" xfId="0" applyNumberFormat="1" applyFont="1" applyFill="1" applyBorder="1" applyAlignment="1" applyProtection="1">
      <alignment horizontal="right" wrapText="1"/>
    </xf>
    <xf numFmtId="4" fontId="3" fillId="5" borderId="3" xfId="0" applyNumberFormat="1" applyFont="1" applyFill="1" applyBorder="1" applyAlignment="1" applyProtection="1">
      <alignment horizontal="right" wrapText="1"/>
    </xf>
    <xf numFmtId="4" fontId="1" fillId="6" borderId="3" xfId="0" applyNumberFormat="1" applyFont="1" applyFill="1" applyBorder="1"/>
    <xf numFmtId="0" fontId="9" fillId="5" borderId="3" xfId="0" quotePrefix="1" applyFont="1" applyFill="1" applyBorder="1" applyAlignment="1">
      <alignment horizontal="left" vertical="center" wrapText="1"/>
    </xf>
    <xf numFmtId="4" fontId="0" fillId="5" borderId="3" xfId="0" applyNumberFormat="1" applyFont="1" applyFill="1" applyBorder="1"/>
    <xf numFmtId="4" fontId="0" fillId="2" borderId="3" xfId="0" applyNumberFormat="1" applyFill="1" applyBorder="1"/>
    <xf numFmtId="4" fontId="1" fillId="5" borderId="3" xfId="0" applyNumberFormat="1" applyFont="1" applyFill="1" applyBorder="1"/>
    <xf numFmtId="4" fontId="6" fillId="6" borderId="3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0" fontId="19" fillId="2" borderId="0" xfId="0" applyFont="1" applyFill="1"/>
    <xf numFmtId="0" fontId="11" fillId="3" borderId="3" xfId="0" applyNumberFormat="1" applyFont="1" applyFill="1" applyBorder="1" applyAlignment="1" applyProtection="1">
      <alignment horizontal="left" vertical="center" wrapText="1"/>
    </xf>
    <xf numFmtId="0" fontId="11" fillId="5" borderId="3" xfId="0" applyNumberFormat="1" applyFont="1" applyFill="1" applyBorder="1" applyAlignment="1" applyProtection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21" fillId="2" borderId="3" xfId="0" applyNumberFormat="1" applyFont="1" applyFill="1" applyBorder="1"/>
    <xf numFmtId="4" fontId="19" fillId="2" borderId="3" xfId="0" applyNumberFormat="1" applyFont="1" applyFill="1" applyBorder="1"/>
    <xf numFmtId="4" fontId="9" fillId="2" borderId="3" xfId="0" applyNumberFormat="1" applyFont="1" applyFill="1" applyBorder="1" applyAlignment="1" applyProtection="1">
      <alignment horizontal="right" wrapText="1"/>
    </xf>
    <xf numFmtId="0" fontId="11" fillId="5" borderId="3" xfId="0" applyFont="1" applyFill="1" applyBorder="1" applyAlignment="1">
      <alignment horizontal="left" vertical="center"/>
    </xf>
    <xf numFmtId="0" fontId="11" fillId="5" borderId="3" xfId="0" applyNumberFormat="1" applyFont="1" applyFill="1" applyBorder="1" applyAlignment="1" applyProtection="1">
      <alignment horizontal="left" vertical="center"/>
    </xf>
    <xf numFmtId="0" fontId="11" fillId="5" borderId="3" xfId="0" applyNumberFormat="1" applyFont="1" applyFill="1" applyBorder="1" applyAlignment="1" applyProtection="1">
      <alignment vertical="center" wrapText="1"/>
    </xf>
    <xf numFmtId="0" fontId="0" fillId="7" borderId="1" xfId="0" applyFill="1" applyBorder="1"/>
    <xf numFmtId="0" fontId="1" fillId="7" borderId="0" xfId="0" applyFont="1" applyFill="1"/>
    <xf numFmtId="14" fontId="11" fillId="7" borderId="3" xfId="0" applyNumberFormat="1" applyFont="1" applyFill="1" applyBorder="1" applyAlignment="1" applyProtection="1">
      <alignment horizontal="left" vertical="center" wrapText="1"/>
    </xf>
    <xf numFmtId="2" fontId="0" fillId="6" borderId="3" xfId="0" applyNumberFormat="1" applyFill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19" fillId="5" borderId="3" xfId="0" applyNumberFormat="1" applyFont="1" applyFill="1" applyBorder="1" applyAlignment="1">
      <alignment horizontal="center"/>
    </xf>
    <xf numFmtId="2" fontId="1" fillId="7" borderId="3" xfId="0" applyNumberFormat="1" applyFont="1" applyFill="1" applyBorder="1" applyAlignment="1">
      <alignment horizontal="center"/>
    </xf>
    <xf numFmtId="2" fontId="1" fillId="4" borderId="3" xfId="0" applyNumberFormat="1" applyFont="1" applyFill="1" applyBorder="1" applyAlignment="1">
      <alignment horizontal="center"/>
    </xf>
    <xf numFmtId="2" fontId="1" fillId="6" borderId="3" xfId="0" applyNumberFormat="1" applyFont="1" applyFill="1" applyBorder="1" applyAlignment="1">
      <alignment horizontal="center"/>
    </xf>
    <xf numFmtId="0" fontId="0" fillId="0" borderId="0" xfId="0" applyFill="1"/>
    <xf numFmtId="0" fontId="16" fillId="0" borderId="0" xfId="0" applyFont="1" applyFill="1"/>
    <xf numFmtId="0" fontId="22" fillId="0" borderId="0" xfId="0" applyFont="1" applyFill="1"/>
    <xf numFmtId="2" fontId="6" fillId="3" borderId="3" xfId="0" applyNumberFormat="1" applyFont="1" applyFill="1" applyBorder="1" applyAlignment="1" applyProtection="1">
      <alignment horizontal="center" vertical="center" wrapText="1"/>
    </xf>
    <xf numFmtId="2" fontId="15" fillId="3" borderId="3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2" fontId="19" fillId="2" borderId="3" xfId="0" applyNumberFormat="1" applyFont="1" applyFill="1" applyBorder="1" applyAlignment="1">
      <alignment horizontal="center"/>
    </xf>
    <xf numFmtId="0" fontId="19" fillId="0" borderId="0" xfId="0" applyFont="1" applyFill="1"/>
    <xf numFmtId="4" fontId="20" fillId="7" borderId="3" xfId="0" applyNumberFormat="1" applyFont="1" applyFill="1" applyBorder="1" applyAlignment="1">
      <alignment horizontal="right"/>
    </xf>
    <xf numFmtId="4" fontId="1" fillId="3" borderId="3" xfId="0" applyNumberFormat="1" applyFont="1" applyFill="1" applyBorder="1"/>
    <xf numFmtId="2" fontId="1" fillId="3" borderId="3" xfId="0" applyNumberFormat="1" applyFont="1" applyFill="1" applyBorder="1" applyAlignment="1">
      <alignment horizontal="center"/>
    </xf>
    <xf numFmtId="4" fontId="20" fillId="3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1" fillId="2" borderId="3" xfId="0" applyNumberFormat="1" applyFont="1" applyFill="1" applyBorder="1"/>
    <xf numFmtId="4" fontId="0" fillId="0" borderId="0" xfId="0" applyNumberFormat="1"/>
    <xf numFmtId="4" fontId="1" fillId="7" borderId="0" xfId="0" applyNumberFormat="1" applyFont="1" applyFill="1"/>
    <xf numFmtId="2" fontId="1" fillId="5" borderId="3" xfId="0" applyNumberFormat="1" applyFont="1" applyFill="1" applyBorder="1" applyAlignment="1">
      <alignment horizontal="center"/>
    </xf>
    <xf numFmtId="2" fontId="1" fillId="7" borderId="0" xfId="0" applyNumberFormat="1" applyFont="1" applyFill="1" applyAlignment="1">
      <alignment horizontal="center"/>
    </xf>
    <xf numFmtId="4" fontId="0" fillId="2" borderId="3" xfId="0" applyNumberFormat="1" applyFont="1" applyFill="1" applyBorder="1"/>
    <xf numFmtId="4" fontId="0" fillId="7" borderId="0" xfId="0" applyNumberFormat="1" applyFill="1"/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24" fillId="7" borderId="1" xfId="0" applyNumberFormat="1" applyFont="1" applyFill="1" applyBorder="1" applyAlignment="1" applyProtection="1">
      <alignment horizontal="left" vertical="center" wrapText="1"/>
    </xf>
    <xf numFmtId="0" fontId="25" fillId="7" borderId="2" xfId="0" applyNumberFormat="1" applyFont="1" applyFill="1" applyBorder="1" applyAlignment="1" applyProtection="1">
      <alignment horizontal="left" vertical="center" wrapText="1"/>
    </xf>
    <xf numFmtId="0" fontId="25" fillId="7" borderId="3" xfId="0" applyNumberFormat="1" applyFont="1" applyFill="1" applyBorder="1" applyAlignment="1" applyProtection="1">
      <alignment horizontal="left" vertical="center" wrapText="1"/>
    </xf>
    <xf numFmtId="4" fontId="25" fillId="7" borderId="3" xfId="0" applyNumberFormat="1" applyFont="1" applyFill="1" applyBorder="1" applyAlignment="1">
      <alignment horizontal="right"/>
    </xf>
    <xf numFmtId="4" fontId="24" fillId="7" borderId="3" xfId="0" applyNumberFormat="1" applyFont="1" applyFill="1" applyBorder="1" applyAlignment="1">
      <alignment horizontal="right"/>
    </xf>
    <xf numFmtId="4" fontId="26" fillId="7" borderId="3" xfId="0" applyNumberFormat="1" applyFont="1" applyFill="1" applyBorder="1"/>
    <xf numFmtId="2" fontId="26" fillId="7" borderId="3" xfId="0" applyNumberFormat="1" applyFont="1" applyFill="1" applyBorder="1" applyAlignment="1">
      <alignment horizontal="center"/>
    </xf>
    <xf numFmtId="2" fontId="26" fillId="7" borderId="4" xfId="0" applyNumberFormat="1" applyFont="1" applyFill="1" applyBorder="1" applyAlignment="1">
      <alignment horizontal="center"/>
    </xf>
    <xf numFmtId="0" fontId="24" fillId="7" borderId="2" xfId="0" applyNumberFormat="1" applyFont="1" applyFill="1" applyBorder="1" applyAlignment="1" applyProtection="1">
      <alignment horizontal="left" vertical="center" wrapText="1"/>
    </xf>
    <xf numFmtId="0" fontId="9" fillId="7" borderId="3" xfId="0" applyNumberFormat="1" applyFont="1" applyFill="1" applyBorder="1" applyAlignment="1" applyProtection="1">
      <alignment horizontal="left" vertical="center" wrapText="1"/>
    </xf>
    <xf numFmtId="4" fontId="9" fillId="7" borderId="3" xfId="0" applyNumberFormat="1" applyFont="1" applyFill="1" applyBorder="1" applyAlignment="1">
      <alignment horizontal="right"/>
    </xf>
    <xf numFmtId="4" fontId="19" fillId="7" borderId="3" xfId="0" applyNumberFormat="1" applyFont="1" applyFill="1" applyBorder="1"/>
    <xf numFmtId="2" fontId="19" fillId="7" borderId="3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 applyProtection="1">
      <alignment vertical="center" wrapText="1"/>
    </xf>
    <xf numFmtId="0" fontId="0" fillId="0" borderId="1" xfId="0" applyFill="1" applyBorder="1"/>
    <xf numFmtId="0" fontId="0" fillId="0" borderId="2" xfId="0" applyFill="1" applyBorder="1"/>
    <xf numFmtId="0" fontId="9" fillId="7" borderId="6" xfId="0" applyNumberFormat="1" applyFont="1" applyFill="1" applyBorder="1" applyAlignment="1" applyProtection="1">
      <alignment horizontal="left" vertical="center" wrapText="1"/>
    </xf>
    <xf numFmtId="0" fontId="9" fillId="7" borderId="7" xfId="0" applyNumberFormat="1" applyFont="1" applyFill="1" applyBorder="1" applyAlignment="1" applyProtection="1">
      <alignment horizontal="left" vertical="center" wrapText="1"/>
    </xf>
    <xf numFmtId="0" fontId="9" fillId="7" borderId="8" xfId="0" applyNumberFormat="1" applyFont="1" applyFill="1" applyBorder="1" applyAlignment="1" applyProtection="1">
      <alignment vertical="center" wrapText="1"/>
    </xf>
    <xf numFmtId="4" fontId="9" fillId="7" borderId="8" xfId="0" applyNumberFormat="1" applyFont="1" applyFill="1" applyBorder="1" applyAlignment="1">
      <alignment horizontal="right"/>
    </xf>
    <xf numFmtId="4" fontId="9" fillId="7" borderId="8" xfId="0" applyNumberFormat="1" applyFont="1" applyFill="1" applyBorder="1" applyAlignment="1" applyProtection="1">
      <alignment horizontal="right" wrapText="1"/>
    </xf>
    <xf numFmtId="2" fontId="19" fillId="7" borderId="8" xfId="0" applyNumberFormat="1" applyFont="1" applyFill="1" applyBorder="1" applyAlignment="1">
      <alignment horizontal="center"/>
    </xf>
    <xf numFmtId="2" fontId="19" fillId="7" borderId="9" xfId="0" applyNumberFormat="1" applyFont="1" applyFill="1" applyBorder="1" applyAlignment="1">
      <alignment horizontal="center"/>
    </xf>
    <xf numFmtId="4" fontId="11" fillId="7" borderId="8" xfId="0" applyNumberFormat="1" applyFont="1" applyFill="1" applyBorder="1" applyAlignment="1">
      <alignment horizontal="right"/>
    </xf>
    <xf numFmtId="4" fontId="21" fillId="7" borderId="8" xfId="0" applyNumberFormat="1" applyFont="1" applyFill="1" applyBorder="1"/>
    <xf numFmtId="4" fontId="1" fillId="0" borderId="3" xfId="0" applyNumberFormat="1" applyFont="1" applyBorder="1"/>
    <xf numFmtId="0" fontId="1" fillId="0" borderId="0" xfId="0" applyFont="1"/>
    <xf numFmtId="0" fontId="27" fillId="0" borderId="0" xfId="0" applyFont="1"/>
    <xf numFmtId="2" fontId="6" fillId="2" borderId="3" xfId="0" applyNumberFormat="1" applyFont="1" applyFill="1" applyBorder="1" applyAlignment="1">
      <alignment horizontal="right"/>
    </xf>
    <xf numFmtId="4" fontId="21" fillId="0" borderId="3" xfId="0" applyNumberFormat="1" applyFont="1" applyBorder="1"/>
    <xf numFmtId="0" fontId="11" fillId="3" borderId="3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left" wrapText="1"/>
    </xf>
    <xf numFmtId="0" fontId="6" fillId="0" borderId="3" xfId="0" quotePrefix="1" applyFont="1" applyBorder="1" applyAlignment="1">
      <alignment horizontal="center" wrapText="1"/>
    </xf>
    <xf numFmtId="0" fontId="15" fillId="0" borderId="3" xfId="0" quotePrefix="1" applyFont="1" applyBorder="1" applyAlignment="1">
      <alignment horizont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vertical="center" wrapText="1"/>
    </xf>
    <xf numFmtId="0" fontId="9" fillId="3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>
      <alignment vertical="center" wrapText="1"/>
    </xf>
    <xf numFmtId="0" fontId="9" fillId="0" borderId="3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wrapText="1"/>
    </xf>
    <xf numFmtId="0" fontId="11" fillId="0" borderId="3" xfId="0" quotePrefix="1" applyFont="1" applyFill="1" applyBorder="1" applyAlignment="1">
      <alignment horizontal="left" vertical="center"/>
    </xf>
    <xf numFmtId="0" fontId="11" fillId="3" borderId="3" xfId="0" quotePrefix="1" applyNumberFormat="1" applyFont="1" applyFill="1" applyBorder="1" applyAlignment="1" applyProtection="1">
      <alignment horizontal="left" vertical="center" wrapText="1"/>
    </xf>
    <xf numFmtId="0" fontId="11" fillId="0" borderId="3" xfId="0" quotePrefix="1" applyNumberFormat="1" applyFont="1" applyFill="1" applyBorder="1" applyAlignment="1" applyProtection="1">
      <alignment horizontal="left" vertical="center" wrapText="1"/>
    </xf>
    <xf numFmtId="0" fontId="11" fillId="0" borderId="3" xfId="0" quotePrefix="1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23" fillId="3" borderId="1" xfId="0" applyNumberFormat="1" applyFont="1" applyFill="1" applyBorder="1" applyAlignment="1" applyProtection="1">
      <alignment horizontal="center" vertical="center" wrapText="1"/>
    </xf>
    <xf numFmtId="0" fontId="23" fillId="3" borderId="2" xfId="0" applyNumberFormat="1" applyFont="1" applyFill="1" applyBorder="1" applyAlignment="1" applyProtection="1">
      <alignment horizontal="center" vertical="center" wrapText="1"/>
    </xf>
    <xf numFmtId="0" fontId="23" fillId="3" borderId="4" xfId="0" applyNumberFormat="1" applyFont="1" applyFill="1" applyBorder="1" applyAlignment="1" applyProtection="1">
      <alignment horizontal="center" vertical="center" wrapText="1"/>
    </xf>
    <xf numFmtId="4" fontId="3" fillId="3" borderId="3" xfId="0" applyNumberFormat="1" applyFont="1" applyFill="1" applyBorder="1" applyAlignment="1">
      <alignment horizontal="right"/>
    </xf>
    <xf numFmtId="4" fontId="0" fillId="3" borderId="3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40"/>
  <sheetViews>
    <sheetView topLeftCell="B4" zoomScale="110" zoomScaleNormal="110" workbookViewId="0">
      <selection activeCell="B2" sqref="B2:L2"/>
    </sheetView>
  </sheetViews>
  <sheetFormatPr defaultRowHeight="15" x14ac:dyDescent="0.25"/>
  <cols>
    <col min="6" max="10" width="25.28515625" customWidth="1"/>
    <col min="11" max="11" width="9.140625" customWidth="1"/>
  </cols>
  <sheetData>
    <row r="1" spans="2:12" x14ac:dyDescent="0.25">
      <c r="B1" s="153"/>
    </row>
    <row r="2" spans="2:12" ht="42" customHeight="1" x14ac:dyDescent="0.25">
      <c r="B2" s="158" t="s">
        <v>118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2:12" ht="18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2" ht="18" customHeight="1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12" ht="15.75" x14ac:dyDescent="0.25">
      <c r="B5" s="158" t="s">
        <v>8</v>
      </c>
      <c r="C5" s="158"/>
      <c r="D5" s="158"/>
      <c r="E5" s="158"/>
      <c r="F5" s="158"/>
      <c r="G5" s="158"/>
      <c r="H5" s="158"/>
      <c r="I5" s="158"/>
      <c r="J5" s="168"/>
      <c r="K5" s="168"/>
    </row>
    <row r="6" spans="2:12" ht="36" customHeight="1" x14ac:dyDescent="0.25">
      <c r="B6" s="169"/>
      <c r="C6" s="169"/>
      <c r="D6" s="169"/>
      <c r="E6" s="15"/>
      <c r="F6" s="15"/>
      <c r="G6" s="15"/>
      <c r="H6" s="15"/>
      <c r="I6" s="15"/>
      <c r="J6" s="3"/>
      <c r="K6" s="3"/>
    </row>
    <row r="7" spans="2:12" ht="18" customHeight="1" x14ac:dyDescent="0.25">
      <c r="B7" s="158" t="s">
        <v>30</v>
      </c>
      <c r="C7" s="170"/>
      <c r="D7" s="170"/>
      <c r="E7" s="170"/>
      <c r="F7" s="170"/>
      <c r="G7" s="170"/>
      <c r="H7" s="170"/>
      <c r="I7" s="170"/>
      <c r="J7" s="170"/>
      <c r="K7" s="170"/>
    </row>
    <row r="8" spans="2:12" ht="18" customHeight="1" x14ac:dyDescent="0.25">
      <c r="B8" s="29"/>
      <c r="C8" s="30"/>
      <c r="D8" s="30"/>
      <c r="E8" s="30"/>
      <c r="F8" s="30"/>
      <c r="G8" s="30"/>
      <c r="H8" s="30"/>
      <c r="I8" s="30"/>
      <c r="J8" s="30"/>
      <c r="K8" s="30"/>
    </row>
    <row r="9" spans="2:12" x14ac:dyDescent="0.25">
      <c r="B9" s="159" t="s">
        <v>36</v>
      </c>
      <c r="C9" s="159"/>
      <c r="D9" s="159"/>
      <c r="E9" s="159"/>
      <c r="F9" s="159"/>
      <c r="G9" s="4"/>
      <c r="H9" s="4"/>
      <c r="I9" s="4"/>
      <c r="J9" s="4"/>
      <c r="K9" s="18"/>
    </row>
    <row r="10" spans="2:12" ht="25.5" x14ac:dyDescent="0.25">
      <c r="B10" s="160" t="s">
        <v>6</v>
      </c>
      <c r="C10" s="160"/>
      <c r="D10" s="160"/>
      <c r="E10" s="160"/>
      <c r="F10" s="160"/>
      <c r="G10" s="21" t="s">
        <v>125</v>
      </c>
      <c r="H10" s="1" t="s">
        <v>128</v>
      </c>
      <c r="I10" s="1" t="s">
        <v>130</v>
      </c>
      <c r="J10" s="21" t="s">
        <v>129</v>
      </c>
      <c r="K10" s="1" t="s">
        <v>10</v>
      </c>
      <c r="L10" s="1" t="s">
        <v>21</v>
      </c>
    </row>
    <row r="11" spans="2:12" s="24" customFormat="1" ht="11.25" x14ac:dyDescent="0.2">
      <c r="B11" s="161">
        <v>1</v>
      </c>
      <c r="C11" s="161"/>
      <c r="D11" s="161"/>
      <c r="E11" s="161"/>
      <c r="F11" s="161"/>
      <c r="G11" s="23">
        <v>2</v>
      </c>
      <c r="H11" s="22">
        <v>3</v>
      </c>
      <c r="I11" s="22">
        <v>4</v>
      </c>
      <c r="J11" s="22">
        <v>5</v>
      </c>
      <c r="K11" s="22" t="s">
        <v>12</v>
      </c>
      <c r="L11" s="22" t="s">
        <v>127</v>
      </c>
    </row>
    <row r="12" spans="2:12" x14ac:dyDescent="0.25">
      <c r="B12" s="163" t="s">
        <v>0</v>
      </c>
      <c r="C12" s="164"/>
      <c r="D12" s="164"/>
      <c r="E12" s="164"/>
      <c r="F12" s="165"/>
      <c r="G12" s="37">
        <f>SUM(G13:G14)</f>
        <v>1941156.07</v>
      </c>
      <c r="H12" s="37">
        <f>SUM(H13:H14)</f>
        <v>2418394.91</v>
      </c>
      <c r="I12" s="37"/>
      <c r="J12" s="37">
        <f>SUM(J13:J14)</f>
        <v>2219584.65</v>
      </c>
      <c r="K12" s="37">
        <f>IFERROR(J12/G12*100,"")</f>
        <v>114.34344122572276</v>
      </c>
      <c r="L12" s="37">
        <f>IFERROR(J12/H12*100,"")</f>
        <v>91.779247500979892</v>
      </c>
    </row>
    <row r="13" spans="2:12" x14ac:dyDescent="0.25">
      <c r="B13" s="162" t="s">
        <v>23</v>
      </c>
      <c r="C13" s="166"/>
      <c r="D13" s="166"/>
      <c r="E13" s="166"/>
      <c r="F13" s="167"/>
      <c r="G13" s="41">
        <v>1941156.07</v>
      </c>
      <c r="H13" s="41">
        <v>2418394.91</v>
      </c>
      <c r="I13" s="38"/>
      <c r="J13" s="41">
        <v>2219584.65</v>
      </c>
      <c r="K13" s="34">
        <f t="shared" ref="K13:K17" si="0">IFERROR(J13/G13*100,"")</f>
        <v>114.34344122572276</v>
      </c>
      <c r="L13" s="34">
        <f t="shared" ref="L13:L17" si="1">IFERROR(J13/H13*100,"")</f>
        <v>91.779247500979892</v>
      </c>
    </row>
    <row r="14" spans="2:12" x14ac:dyDescent="0.25">
      <c r="B14" s="171" t="s">
        <v>24</v>
      </c>
      <c r="C14" s="167"/>
      <c r="D14" s="167"/>
      <c r="E14" s="167"/>
      <c r="F14" s="167"/>
      <c r="G14" s="41"/>
      <c r="H14" s="41"/>
      <c r="I14" s="38"/>
      <c r="J14" s="41"/>
      <c r="K14" s="118" t="str">
        <f t="shared" si="0"/>
        <v/>
      </c>
      <c r="L14" s="118" t="str">
        <f t="shared" si="1"/>
        <v/>
      </c>
    </row>
    <row r="15" spans="2:12" x14ac:dyDescent="0.25">
      <c r="B15" s="175" t="s">
        <v>1</v>
      </c>
      <c r="C15" s="176"/>
      <c r="D15" s="176"/>
      <c r="E15" s="176"/>
      <c r="F15" s="177"/>
      <c r="G15" s="37">
        <f>SUM(G16:G17)</f>
        <v>1947788.44</v>
      </c>
      <c r="H15" s="37">
        <f>SUM(H16:H17)</f>
        <v>2437014.4700000002</v>
      </c>
      <c r="I15" s="37"/>
      <c r="J15" s="37">
        <f>SUM(J16:J17)</f>
        <v>2375233.9500000002</v>
      </c>
      <c r="K15" s="37">
        <f t="shared" si="0"/>
        <v>121.94517131439595</v>
      </c>
      <c r="L15" s="37">
        <f t="shared" si="1"/>
        <v>97.464909594894607</v>
      </c>
    </row>
    <row r="16" spans="2:12" x14ac:dyDescent="0.25">
      <c r="B16" s="173" t="s">
        <v>25</v>
      </c>
      <c r="C16" s="166"/>
      <c r="D16" s="166"/>
      <c r="E16" s="166"/>
      <c r="F16" s="166"/>
      <c r="G16" s="41">
        <v>1946991.19</v>
      </c>
      <c r="H16" s="41">
        <v>2437014.4700000002</v>
      </c>
      <c r="I16" s="38"/>
      <c r="J16" s="41">
        <v>2371965.2200000002</v>
      </c>
      <c r="K16" s="34">
        <f t="shared" si="0"/>
        <v>121.82721895110373</v>
      </c>
      <c r="L16" s="34">
        <f t="shared" si="1"/>
        <v>97.330781134015993</v>
      </c>
    </row>
    <row r="17" spans="2:23" x14ac:dyDescent="0.25">
      <c r="B17" s="174" t="s">
        <v>26</v>
      </c>
      <c r="C17" s="167"/>
      <c r="D17" s="167"/>
      <c r="E17" s="167"/>
      <c r="F17" s="167"/>
      <c r="G17" s="42">
        <v>797.25</v>
      </c>
      <c r="H17" s="42"/>
      <c r="I17" s="39"/>
      <c r="J17" s="42">
        <v>3268.73</v>
      </c>
      <c r="K17" s="34">
        <f t="shared" si="0"/>
        <v>410.00062715584818</v>
      </c>
      <c r="L17" s="34" t="str">
        <f t="shared" si="1"/>
        <v/>
      </c>
    </row>
    <row r="18" spans="2:23" x14ac:dyDescent="0.25">
      <c r="B18" s="172" t="s">
        <v>34</v>
      </c>
      <c r="C18" s="164"/>
      <c r="D18" s="164"/>
      <c r="E18" s="164"/>
      <c r="F18" s="164"/>
      <c r="G18" s="37">
        <f>G12-G15</f>
        <v>-6632.3699999998789</v>
      </c>
      <c r="H18" s="37">
        <f>H12-H15</f>
        <v>-18619.560000000056</v>
      </c>
      <c r="I18" s="40"/>
      <c r="J18" s="40">
        <f>J12-J15</f>
        <v>-155649.30000000028</v>
      </c>
      <c r="K18" s="37"/>
      <c r="L18" s="37"/>
    </row>
    <row r="19" spans="2:23" ht="18" x14ac:dyDescent="0.25">
      <c r="B19" s="15"/>
      <c r="C19" s="13"/>
      <c r="D19" s="13"/>
      <c r="E19" s="13"/>
      <c r="F19" s="13"/>
      <c r="G19" s="13"/>
      <c r="H19" s="13"/>
      <c r="I19" s="14"/>
      <c r="J19" s="14"/>
      <c r="K19" s="14"/>
      <c r="L19" s="14"/>
    </row>
    <row r="20" spans="2:23" ht="18" customHeight="1" x14ac:dyDescent="0.25">
      <c r="B20" s="159" t="s">
        <v>33</v>
      </c>
      <c r="C20" s="159"/>
      <c r="D20" s="159"/>
      <c r="E20" s="159"/>
      <c r="F20" s="159"/>
      <c r="G20" s="13"/>
      <c r="H20" s="13"/>
      <c r="I20" s="14"/>
      <c r="J20" s="14"/>
      <c r="K20" s="14"/>
      <c r="L20" s="14"/>
    </row>
    <row r="21" spans="2:23" ht="25.5" x14ac:dyDescent="0.25">
      <c r="B21" s="160" t="s">
        <v>6</v>
      </c>
      <c r="C21" s="160"/>
      <c r="D21" s="160"/>
      <c r="E21" s="160"/>
      <c r="F21" s="160"/>
      <c r="G21" s="21" t="s">
        <v>125</v>
      </c>
      <c r="H21" s="1" t="s">
        <v>128</v>
      </c>
      <c r="I21" s="1" t="s">
        <v>130</v>
      </c>
      <c r="J21" s="21" t="s">
        <v>129</v>
      </c>
      <c r="K21" s="1" t="s">
        <v>10</v>
      </c>
      <c r="L21" s="1" t="s">
        <v>21</v>
      </c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spans="2:23" s="24" customFormat="1" ht="11.25" x14ac:dyDescent="0.2">
      <c r="B22" s="161">
        <v>1</v>
      </c>
      <c r="C22" s="161"/>
      <c r="D22" s="161"/>
      <c r="E22" s="161"/>
      <c r="F22" s="161"/>
      <c r="G22" s="23">
        <v>2</v>
      </c>
      <c r="H22" s="22">
        <v>3</v>
      </c>
      <c r="I22" s="22">
        <v>4</v>
      </c>
      <c r="J22" s="22">
        <v>5</v>
      </c>
      <c r="K22" s="22" t="s">
        <v>12</v>
      </c>
      <c r="L22" s="22" t="s">
        <v>127</v>
      </c>
    </row>
    <row r="23" spans="2:23" ht="15.75" customHeight="1" x14ac:dyDescent="0.25">
      <c r="B23" s="162" t="s">
        <v>27</v>
      </c>
      <c r="C23" s="162"/>
      <c r="D23" s="162"/>
      <c r="E23" s="162"/>
      <c r="F23" s="162"/>
      <c r="G23" s="42">
        <v>0</v>
      </c>
      <c r="H23" s="39">
        <v>0</v>
      </c>
      <c r="I23" s="39">
        <v>0</v>
      </c>
      <c r="J23" s="39">
        <v>0</v>
      </c>
      <c r="K23" s="16"/>
      <c r="L23" s="16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spans="2:23" x14ac:dyDescent="0.25">
      <c r="B24" s="162" t="s">
        <v>28</v>
      </c>
      <c r="C24" s="166"/>
      <c r="D24" s="166"/>
      <c r="E24" s="166"/>
      <c r="F24" s="166"/>
      <c r="G24" s="42">
        <v>0</v>
      </c>
      <c r="H24" s="39">
        <v>0</v>
      </c>
      <c r="I24" s="39">
        <v>0</v>
      </c>
      <c r="J24" s="39">
        <v>0</v>
      </c>
      <c r="K24" s="16"/>
      <c r="L24" s="16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spans="2:23" s="33" customFormat="1" ht="15" customHeight="1" x14ac:dyDescent="0.25">
      <c r="B25" s="182" t="s">
        <v>29</v>
      </c>
      <c r="C25" s="182"/>
      <c r="D25" s="182"/>
      <c r="E25" s="182"/>
      <c r="F25" s="182"/>
      <c r="G25" s="37">
        <v>0</v>
      </c>
      <c r="H25" s="37">
        <v>0</v>
      </c>
      <c r="I25" s="37">
        <v>0</v>
      </c>
      <c r="J25" s="37">
        <v>0</v>
      </c>
      <c r="K25" s="17"/>
      <c r="L25" s="17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spans="2:23" s="33" customFormat="1" ht="15" customHeight="1" x14ac:dyDescent="0.25">
      <c r="B26" s="43"/>
      <c r="C26" s="43"/>
      <c r="D26" s="43"/>
      <c r="E26" s="43"/>
      <c r="F26" s="43"/>
      <c r="G26" s="44"/>
      <c r="H26" s="44"/>
      <c r="I26" s="44"/>
      <c r="J26" s="44"/>
      <c r="K26" s="44"/>
      <c r="L26" s="4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 spans="2:23" s="33" customFormat="1" ht="15" customHeight="1" x14ac:dyDescent="0.25">
      <c r="B27" s="182" t="s">
        <v>31</v>
      </c>
      <c r="C27" s="182"/>
      <c r="D27" s="182"/>
      <c r="E27" s="182"/>
      <c r="F27" s="182"/>
      <c r="G27" s="37"/>
      <c r="H27" s="37">
        <v>18619.560000000001</v>
      </c>
      <c r="I27" s="37"/>
      <c r="J27" s="37">
        <v>-6350.18</v>
      </c>
      <c r="K27" s="17"/>
      <c r="L27" s="17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spans="2:23" x14ac:dyDescent="0.25">
      <c r="B28" s="172" t="s">
        <v>35</v>
      </c>
      <c r="C28" s="164"/>
      <c r="D28" s="164"/>
      <c r="E28" s="164"/>
      <c r="F28" s="164"/>
      <c r="G28" s="37">
        <f>G18+G27</f>
        <v>-6632.3699999998789</v>
      </c>
      <c r="H28" s="37"/>
      <c r="I28" s="37"/>
      <c r="J28" s="37">
        <f>J18+J27</f>
        <v>-161999.48000000027</v>
      </c>
      <c r="K28" s="17"/>
      <c r="L28" s="17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spans="2:23" ht="11.25" customHeight="1" x14ac:dyDescent="0.25">
      <c r="B29" s="10"/>
      <c r="C29" s="11"/>
      <c r="D29" s="11"/>
      <c r="E29" s="11"/>
      <c r="F29" s="11"/>
      <c r="G29" s="12"/>
      <c r="H29" s="12"/>
      <c r="I29" s="12"/>
      <c r="J29" s="12"/>
      <c r="K29" s="12"/>
    </row>
    <row r="30" spans="2:23" ht="8.25" customHeight="1" x14ac:dyDescent="0.25"/>
    <row r="31" spans="2:23" ht="23.25" customHeight="1" x14ac:dyDescent="0.25"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</row>
    <row r="32" spans="2:23" ht="15.75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2:12" x14ac:dyDescent="0.25"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</row>
    <row r="34" spans="2:12" x14ac:dyDescent="0.25"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</row>
    <row r="35" spans="2:12" x14ac:dyDescent="0.25"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2:12" ht="15" customHeight="1" x14ac:dyDescent="0.25"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</row>
    <row r="37" spans="2:12" ht="36.75" customHeight="1" x14ac:dyDescent="0.25"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</row>
    <row r="38" spans="2:12" x14ac:dyDescent="0.25">
      <c r="B38" s="180"/>
      <c r="C38" s="180"/>
      <c r="D38" s="180"/>
      <c r="E38" s="180"/>
      <c r="F38" s="180"/>
      <c r="G38" s="180"/>
      <c r="H38" s="180"/>
      <c r="I38" s="180"/>
      <c r="J38" s="180"/>
      <c r="K38" s="180"/>
    </row>
    <row r="39" spans="2:12" ht="15" customHeight="1" x14ac:dyDescent="0.25"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</row>
    <row r="40" spans="2:12" x14ac:dyDescent="0.25"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</row>
  </sheetData>
  <mergeCells count="28">
    <mergeCell ref="B20:F20"/>
    <mergeCell ref="B15:F15"/>
    <mergeCell ref="B33:L34"/>
    <mergeCell ref="B36:L37"/>
    <mergeCell ref="B39:L40"/>
    <mergeCell ref="B38:F38"/>
    <mergeCell ref="G38:K38"/>
    <mergeCell ref="B31:L31"/>
    <mergeCell ref="B25:F25"/>
    <mergeCell ref="B24:F24"/>
    <mergeCell ref="B27:F27"/>
    <mergeCell ref="B28:F28"/>
    <mergeCell ref="B2:L2"/>
    <mergeCell ref="B9:F9"/>
    <mergeCell ref="B21:F21"/>
    <mergeCell ref="B22:F22"/>
    <mergeCell ref="B23:F23"/>
    <mergeCell ref="B11:F11"/>
    <mergeCell ref="B12:F12"/>
    <mergeCell ref="B13:F13"/>
    <mergeCell ref="B5:K5"/>
    <mergeCell ref="B10:F10"/>
    <mergeCell ref="B6:D6"/>
    <mergeCell ref="B7:K7"/>
    <mergeCell ref="B14:F14"/>
    <mergeCell ref="B18:F18"/>
    <mergeCell ref="B16:F16"/>
    <mergeCell ref="B17:F17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94"/>
  <sheetViews>
    <sheetView topLeftCell="A10" zoomScale="90" zoomScaleNormal="90" workbookViewId="0">
      <selection activeCell="I17" sqref="I1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6.28515625" customWidth="1"/>
    <col min="6" max="6" width="45.7109375" customWidth="1"/>
    <col min="7" max="10" width="25.28515625" customWidth="1"/>
    <col min="11" max="12" width="15.7109375" customWidth="1"/>
  </cols>
  <sheetData>
    <row r="1" spans="1:12" ht="21" x14ac:dyDescent="0.35">
      <c r="B1" s="154" t="s">
        <v>117</v>
      </c>
    </row>
    <row r="2" spans="1:12" ht="18" customHeight="1" x14ac:dyDescent="0.25">
      <c r="B2" s="2"/>
      <c r="C2" s="2"/>
      <c r="D2" s="2"/>
      <c r="E2" s="15"/>
      <c r="F2" s="2"/>
      <c r="G2" s="2"/>
      <c r="H2" s="2"/>
      <c r="I2" s="2"/>
      <c r="J2" s="2"/>
      <c r="K2" s="2"/>
    </row>
    <row r="3" spans="1:12" ht="15.75" customHeight="1" x14ac:dyDescent="0.25">
      <c r="B3" s="158" t="s">
        <v>8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18" x14ac:dyDescent="0.25">
      <c r="B4" s="2"/>
      <c r="C4" s="2"/>
      <c r="D4" s="2"/>
      <c r="E4" s="15"/>
      <c r="F4" s="2"/>
      <c r="G4" s="2"/>
      <c r="H4" s="2"/>
      <c r="I4" s="2"/>
      <c r="J4" s="3"/>
      <c r="K4" s="3"/>
    </row>
    <row r="5" spans="1:12" ht="18" customHeight="1" x14ac:dyDescent="0.25">
      <c r="B5" s="158" t="s">
        <v>32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</row>
    <row r="6" spans="1:12" ht="18" x14ac:dyDescent="0.25">
      <c r="B6" s="2"/>
      <c r="C6" s="2"/>
      <c r="D6" s="2"/>
      <c r="E6" s="15"/>
      <c r="F6" s="2"/>
      <c r="G6" s="2"/>
      <c r="H6" s="2"/>
      <c r="I6" s="2"/>
      <c r="J6" s="3"/>
      <c r="K6" s="3"/>
    </row>
    <row r="7" spans="1:12" ht="15.75" customHeight="1" x14ac:dyDescent="0.25">
      <c r="B7" s="158" t="s">
        <v>11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</row>
    <row r="8" spans="1:12" ht="18" x14ac:dyDescent="0.25">
      <c r="B8" s="2"/>
      <c r="C8" s="2"/>
      <c r="D8" s="2"/>
      <c r="E8" s="15"/>
      <c r="F8" s="2"/>
      <c r="G8" s="2"/>
      <c r="H8" s="2"/>
      <c r="I8" s="2"/>
      <c r="J8" s="3"/>
      <c r="K8" s="3"/>
    </row>
    <row r="9" spans="1:12" ht="32.25" customHeight="1" x14ac:dyDescent="0.25">
      <c r="B9" s="183" t="s">
        <v>6</v>
      </c>
      <c r="C9" s="184"/>
      <c r="D9" s="184"/>
      <c r="E9" s="184"/>
      <c r="F9" s="185"/>
      <c r="G9" s="31" t="s">
        <v>125</v>
      </c>
      <c r="H9" s="31" t="s">
        <v>128</v>
      </c>
      <c r="I9" s="31" t="s">
        <v>130</v>
      </c>
      <c r="J9" s="31" t="s">
        <v>129</v>
      </c>
      <c r="K9" s="31" t="s">
        <v>10</v>
      </c>
      <c r="L9" s="31" t="s">
        <v>21</v>
      </c>
    </row>
    <row r="10" spans="1:12" x14ac:dyDescent="0.25">
      <c r="A10" s="24"/>
      <c r="B10" s="186">
        <v>1</v>
      </c>
      <c r="C10" s="187"/>
      <c r="D10" s="187"/>
      <c r="E10" s="187"/>
      <c r="F10" s="188"/>
      <c r="G10" s="32">
        <v>2</v>
      </c>
      <c r="H10" s="32">
        <v>3</v>
      </c>
      <c r="I10" s="32">
        <v>4</v>
      </c>
      <c r="J10" s="32">
        <v>5</v>
      </c>
      <c r="K10" s="32" t="s">
        <v>12</v>
      </c>
      <c r="L10" s="32" t="s">
        <v>127</v>
      </c>
    </row>
    <row r="11" spans="1:12" x14ac:dyDescent="0.25">
      <c r="A11" s="33"/>
      <c r="B11" s="60"/>
      <c r="C11" s="60"/>
      <c r="D11" s="60"/>
      <c r="E11" s="60"/>
      <c r="F11" s="60" t="s">
        <v>22</v>
      </c>
      <c r="G11" s="81">
        <v>1941156.07</v>
      </c>
      <c r="H11" s="81">
        <v>2418394.91</v>
      </c>
      <c r="I11" s="81"/>
      <c r="J11" s="62">
        <v>2219584.65</v>
      </c>
      <c r="K11" s="102">
        <f>IFERROR(J11/G11*100,"")</f>
        <v>114.34344122572276</v>
      </c>
      <c r="L11" s="102">
        <f>IFERROR(J11/H11*100,"")</f>
        <v>91.779247500979892</v>
      </c>
    </row>
    <row r="12" spans="1:12" ht="15.75" customHeight="1" x14ac:dyDescent="0.25">
      <c r="A12" s="33"/>
      <c r="B12" s="56">
        <v>6</v>
      </c>
      <c r="C12" s="56"/>
      <c r="D12" s="56"/>
      <c r="E12" s="56"/>
      <c r="F12" s="56" t="s">
        <v>2</v>
      </c>
      <c r="G12" s="65">
        <v>1941156.07</v>
      </c>
      <c r="H12" s="65"/>
      <c r="I12" s="80"/>
      <c r="J12" s="63">
        <v>2219584.65</v>
      </c>
      <c r="K12" s="103">
        <f t="shared" ref="K12:K32" si="0">IFERROR(J12/G12*100,"")</f>
        <v>114.34344122572276</v>
      </c>
      <c r="L12" s="103" t="str">
        <f t="shared" ref="L12:L32" si="1">IFERROR(J12/H12*100,"")</f>
        <v/>
      </c>
    </row>
    <row r="13" spans="1:12" ht="25.5" x14ac:dyDescent="0.25">
      <c r="A13" s="33"/>
      <c r="B13" s="50"/>
      <c r="C13" s="51">
        <v>63</v>
      </c>
      <c r="D13" s="51"/>
      <c r="E13" s="51"/>
      <c r="F13" s="51" t="s">
        <v>13</v>
      </c>
      <c r="G13" s="79">
        <f>G14</f>
        <v>1795728.92</v>
      </c>
      <c r="H13" s="66">
        <v>2199350.29</v>
      </c>
      <c r="I13" s="79"/>
      <c r="J13" s="74">
        <v>1917025.53</v>
      </c>
      <c r="K13" s="104">
        <f t="shared" si="0"/>
        <v>106.75472832503026</v>
      </c>
      <c r="L13" s="104">
        <f>IFERROR(J13/H13*100,"")</f>
        <v>87.16326538416034</v>
      </c>
    </row>
    <row r="14" spans="1:12" x14ac:dyDescent="0.25">
      <c r="A14" s="33"/>
      <c r="B14" s="45"/>
      <c r="C14" s="45"/>
      <c r="D14" s="45">
        <v>636</v>
      </c>
      <c r="E14" s="45"/>
      <c r="F14" s="45" t="s">
        <v>37</v>
      </c>
      <c r="G14" s="70">
        <v>1795728.92</v>
      </c>
      <c r="H14" s="70"/>
      <c r="I14" s="70"/>
      <c r="J14" s="71">
        <v>1915632.37</v>
      </c>
      <c r="K14" s="98">
        <f t="shared" si="0"/>
        <v>106.6771464592774</v>
      </c>
      <c r="L14" s="98" t="str">
        <f>IFERROR(J14/H14*100,"")</f>
        <v/>
      </c>
    </row>
    <row r="15" spans="1:12" x14ac:dyDescent="0.25">
      <c r="A15" s="33"/>
      <c r="B15" s="6"/>
      <c r="C15" s="6"/>
      <c r="D15" s="6"/>
      <c r="E15" s="6">
        <v>6361</v>
      </c>
      <c r="F15" s="6" t="s">
        <v>38</v>
      </c>
      <c r="G15" s="34">
        <v>1794931.92</v>
      </c>
      <c r="H15" s="34"/>
      <c r="I15" s="34"/>
      <c r="J15" s="77">
        <v>1915632.37</v>
      </c>
      <c r="K15" s="99">
        <f t="shared" si="0"/>
        <v>106.72451409744835</v>
      </c>
      <c r="L15" s="99" t="str">
        <f t="shared" si="1"/>
        <v/>
      </c>
    </row>
    <row r="16" spans="1:12" x14ac:dyDescent="0.25">
      <c r="A16" s="33"/>
      <c r="B16" s="6"/>
      <c r="C16" s="6"/>
      <c r="D16" s="6"/>
      <c r="E16" s="6">
        <v>6362</v>
      </c>
      <c r="F16" s="6" t="s">
        <v>75</v>
      </c>
      <c r="G16" s="34">
        <v>797</v>
      </c>
      <c r="H16" s="34"/>
      <c r="I16" s="34"/>
      <c r="J16" s="36">
        <v>750</v>
      </c>
      <c r="K16" s="100">
        <f t="shared" si="0"/>
        <v>94.102885821831876</v>
      </c>
      <c r="L16" s="100" t="str">
        <f t="shared" si="1"/>
        <v/>
      </c>
    </row>
    <row r="17" spans="1:12" x14ac:dyDescent="0.25">
      <c r="A17" s="33"/>
      <c r="B17" s="6"/>
      <c r="C17" s="6"/>
      <c r="D17" s="6">
        <v>639</v>
      </c>
      <c r="E17" s="6"/>
      <c r="F17" s="6" t="s">
        <v>131</v>
      </c>
      <c r="G17" s="34"/>
      <c r="H17" s="34"/>
      <c r="I17" s="34"/>
      <c r="J17" s="36">
        <v>643.16</v>
      </c>
      <c r="K17" s="100"/>
      <c r="L17" s="100"/>
    </row>
    <row r="18" spans="1:12" x14ac:dyDescent="0.25">
      <c r="A18" s="33"/>
      <c r="B18" s="52"/>
      <c r="C18" s="52">
        <v>64</v>
      </c>
      <c r="D18" s="52"/>
      <c r="E18" s="52"/>
      <c r="F18" s="52"/>
      <c r="G18" s="79">
        <f>G19</f>
        <v>0.09</v>
      </c>
      <c r="H18" s="66">
        <v>3</v>
      </c>
      <c r="I18" s="79"/>
      <c r="J18" s="74">
        <f>J19</f>
        <v>0.12</v>
      </c>
      <c r="K18" s="104">
        <f t="shared" si="0"/>
        <v>133.33333333333331</v>
      </c>
      <c r="L18" s="104">
        <f t="shared" si="1"/>
        <v>4</v>
      </c>
    </row>
    <row r="19" spans="1:12" x14ac:dyDescent="0.25">
      <c r="A19" s="33"/>
      <c r="B19" s="45"/>
      <c r="C19" s="45"/>
      <c r="D19" s="45">
        <v>641</v>
      </c>
      <c r="E19" s="45"/>
      <c r="F19" s="45"/>
      <c r="G19" s="70">
        <v>0.09</v>
      </c>
      <c r="H19" s="70"/>
      <c r="I19" s="70"/>
      <c r="J19" s="78">
        <f>J20</f>
        <v>0.12</v>
      </c>
      <c r="K19" s="98">
        <f t="shared" si="0"/>
        <v>133.33333333333331</v>
      </c>
      <c r="L19" s="98" t="str">
        <f t="shared" si="1"/>
        <v/>
      </c>
    </row>
    <row r="20" spans="1:12" x14ac:dyDescent="0.25">
      <c r="A20" s="33"/>
      <c r="B20" s="6"/>
      <c r="C20" s="6"/>
      <c r="D20" s="6"/>
      <c r="E20" s="6">
        <v>6413</v>
      </c>
      <c r="F20" s="6"/>
      <c r="G20" s="34">
        <v>0.09</v>
      </c>
      <c r="H20" s="34"/>
      <c r="I20" s="34"/>
      <c r="J20" s="77">
        <v>0.12</v>
      </c>
      <c r="K20" s="99">
        <f t="shared" si="0"/>
        <v>133.33333333333331</v>
      </c>
      <c r="L20" s="99" t="str">
        <f t="shared" si="1"/>
        <v/>
      </c>
    </row>
    <row r="21" spans="1:12" x14ac:dyDescent="0.25">
      <c r="A21" s="33"/>
      <c r="B21" s="52"/>
      <c r="C21" s="52">
        <v>65</v>
      </c>
      <c r="D21" s="52"/>
      <c r="E21" s="52"/>
      <c r="F21" s="52"/>
      <c r="G21" s="79">
        <f>G22</f>
        <v>15405</v>
      </c>
      <c r="H21" s="66">
        <v>17800</v>
      </c>
      <c r="I21" s="79"/>
      <c r="J21" s="74">
        <f>J22</f>
        <v>20041.8</v>
      </c>
      <c r="K21" s="104">
        <f t="shared" si="0"/>
        <v>130.09931840311586</v>
      </c>
      <c r="L21" s="104">
        <f t="shared" si="1"/>
        <v>112.59438202247189</v>
      </c>
    </row>
    <row r="22" spans="1:12" x14ac:dyDescent="0.25">
      <c r="A22" s="33"/>
      <c r="B22" s="45"/>
      <c r="C22" s="45"/>
      <c r="D22" s="45">
        <v>652</v>
      </c>
      <c r="E22" s="45"/>
      <c r="F22" s="45"/>
      <c r="G22" s="70">
        <v>15405</v>
      </c>
      <c r="H22" s="70"/>
      <c r="I22" s="70"/>
      <c r="J22" s="71">
        <v>20041.8</v>
      </c>
      <c r="K22" s="98">
        <f t="shared" si="0"/>
        <v>130.09931840311586</v>
      </c>
      <c r="L22" s="98" t="str">
        <f t="shared" si="1"/>
        <v/>
      </c>
    </row>
    <row r="23" spans="1:12" x14ac:dyDescent="0.25">
      <c r="A23" s="33"/>
      <c r="B23" s="6"/>
      <c r="C23" s="6"/>
      <c r="D23" s="6"/>
      <c r="E23" s="6">
        <v>6526</v>
      </c>
      <c r="F23" s="6"/>
      <c r="G23" s="34">
        <v>15405</v>
      </c>
      <c r="H23" s="34"/>
      <c r="I23" s="34"/>
      <c r="J23" s="77">
        <v>20041.8</v>
      </c>
      <c r="K23" s="99">
        <f t="shared" si="0"/>
        <v>130.09931840311586</v>
      </c>
      <c r="L23" s="99" t="str">
        <f t="shared" si="1"/>
        <v/>
      </c>
    </row>
    <row r="24" spans="1:12" ht="25.5" x14ac:dyDescent="0.25">
      <c r="A24" s="33"/>
      <c r="B24" s="52"/>
      <c r="C24" s="52">
        <v>66</v>
      </c>
      <c r="D24" s="53"/>
      <c r="E24" s="53"/>
      <c r="F24" s="51" t="s">
        <v>14</v>
      </c>
      <c r="G24" s="79">
        <v>14970</v>
      </c>
      <c r="H24" s="66">
        <v>16500</v>
      </c>
      <c r="I24" s="79"/>
      <c r="J24" s="74">
        <v>15840</v>
      </c>
      <c r="K24" s="104">
        <f t="shared" si="0"/>
        <v>105.81162324649299</v>
      </c>
      <c r="L24" s="104">
        <f t="shared" si="1"/>
        <v>96</v>
      </c>
    </row>
    <row r="25" spans="1:12" x14ac:dyDescent="0.25">
      <c r="A25" s="33"/>
      <c r="B25" s="45"/>
      <c r="C25" s="47"/>
      <c r="D25" s="48">
        <v>663</v>
      </c>
      <c r="E25" s="48"/>
      <c r="F25" s="49" t="s">
        <v>39</v>
      </c>
      <c r="G25" s="70">
        <v>14970</v>
      </c>
      <c r="H25" s="70"/>
      <c r="I25" s="70"/>
      <c r="J25" s="71">
        <v>15840</v>
      </c>
      <c r="K25" s="98">
        <f t="shared" si="0"/>
        <v>105.81162324649299</v>
      </c>
      <c r="L25" s="98" t="str">
        <f t="shared" si="1"/>
        <v/>
      </c>
    </row>
    <row r="26" spans="1:12" x14ac:dyDescent="0.25">
      <c r="A26" s="33"/>
      <c r="B26" s="6"/>
      <c r="C26" s="20"/>
      <c r="D26" s="7"/>
      <c r="E26" s="7">
        <v>6631</v>
      </c>
      <c r="F26" s="8" t="s">
        <v>40</v>
      </c>
      <c r="G26" s="34">
        <v>14970</v>
      </c>
      <c r="H26" s="34"/>
      <c r="I26" s="34"/>
      <c r="J26" s="36">
        <v>15840</v>
      </c>
      <c r="K26" s="100">
        <f t="shared" si="0"/>
        <v>105.81162324649299</v>
      </c>
      <c r="L26" s="100" t="str">
        <f t="shared" si="1"/>
        <v/>
      </c>
    </row>
    <row r="27" spans="1:12" x14ac:dyDescent="0.25">
      <c r="A27" s="33"/>
      <c r="B27" s="6"/>
      <c r="C27" s="6"/>
      <c r="D27" s="7">
        <v>661</v>
      </c>
      <c r="E27" s="7"/>
      <c r="F27" s="8"/>
      <c r="G27" s="34">
        <v>0</v>
      </c>
      <c r="H27" s="34"/>
      <c r="I27" s="34"/>
      <c r="J27" s="36"/>
      <c r="K27" s="100" t="str">
        <f t="shared" si="0"/>
        <v/>
      </c>
      <c r="L27" s="100" t="str">
        <f t="shared" si="1"/>
        <v/>
      </c>
    </row>
    <row r="28" spans="1:12" x14ac:dyDescent="0.25">
      <c r="A28" s="33"/>
      <c r="B28" s="54"/>
      <c r="C28" s="52">
        <v>67</v>
      </c>
      <c r="D28" s="53"/>
      <c r="E28" s="53"/>
      <c r="F28" s="51" t="s">
        <v>42</v>
      </c>
      <c r="G28" s="79">
        <f>G29</f>
        <v>0</v>
      </c>
      <c r="H28" s="66"/>
      <c r="I28" s="66"/>
      <c r="J28" s="74">
        <f>J29</f>
        <v>0</v>
      </c>
      <c r="K28" s="104" t="str">
        <f t="shared" si="0"/>
        <v/>
      </c>
      <c r="L28" s="104" t="str">
        <f t="shared" si="1"/>
        <v/>
      </c>
    </row>
    <row r="29" spans="1:12" x14ac:dyDescent="0.25">
      <c r="A29" s="33"/>
      <c r="B29" s="45"/>
      <c r="C29" s="45"/>
      <c r="D29" s="48">
        <v>671</v>
      </c>
      <c r="E29" s="48"/>
      <c r="F29" s="75" t="s">
        <v>42</v>
      </c>
      <c r="G29" s="46"/>
      <c r="H29" s="70"/>
      <c r="I29" s="70"/>
      <c r="J29" s="76"/>
      <c r="K29" s="98" t="str">
        <f t="shared" si="0"/>
        <v/>
      </c>
      <c r="L29" s="98" t="str">
        <f t="shared" si="1"/>
        <v/>
      </c>
    </row>
    <row r="30" spans="1:12" x14ac:dyDescent="0.25">
      <c r="B30" s="6"/>
      <c r="C30" s="6"/>
      <c r="D30" s="6"/>
      <c r="E30" s="6">
        <v>6711</v>
      </c>
      <c r="F30" s="25" t="s">
        <v>43</v>
      </c>
      <c r="G30" s="34">
        <v>115052.06</v>
      </c>
      <c r="H30" s="34">
        <v>184741.62</v>
      </c>
      <c r="I30" s="34"/>
      <c r="J30" s="156">
        <v>264877.2</v>
      </c>
      <c r="K30" s="100">
        <f t="shared" si="0"/>
        <v>230.2237786963571</v>
      </c>
      <c r="L30" s="100">
        <f t="shared" si="1"/>
        <v>143.37711231502681</v>
      </c>
    </row>
    <row r="31" spans="1:12" x14ac:dyDescent="0.25">
      <c r="B31" s="6"/>
      <c r="C31" s="6"/>
      <c r="D31" s="6"/>
      <c r="E31" s="6">
        <v>6712</v>
      </c>
      <c r="F31" s="25" t="s">
        <v>41</v>
      </c>
      <c r="G31" s="34">
        <v>0</v>
      </c>
      <c r="H31" s="34"/>
      <c r="I31" s="34"/>
      <c r="J31" s="36">
        <v>1800</v>
      </c>
      <c r="K31" s="100" t="str">
        <f t="shared" si="0"/>
        <v/>
      </c>
      <c r="L31" s="100" t="str">
        <f t="shared" si="1"/>
        <v/>
      </c>
    </row>
    <row r="32" spans="1:12" x14ac:dyDescent="0.25">
      <c r="B32" s="6"/>
      <c r="C32" s="20">
        <v>72</v>
      </c>
      <c r="D32" s="6"/>
      <c r="E32" s="6"/>
      <c r="F32" s="25" t="s">
        <v>123</v>
      </c>
      <c r="G32" s="155"/>
      <c r="H32" s="34"/>
      <c r="I32" s="34"/>
      <c r="J32" s="152"/>
      <c r="K32" s="100" t="str">
        <f t="shared" si="0"/>
        <v/>
      </c>
      <c r="L32" s="100" t="str">
        <f t="shared" si="1"/>
        <v/>
      </c>
    </row>
    <row r="33" spans="1:12" ht="15.75" customHeight="1" x14ac:dyDescent="0.25"/>
    <row r="34" spans="1:12" ht="15.75" customHeight="1" x14ac:dyDescent="0.25">
      <c r="B34" s="15"/>
      <c r="C34" s="15"/>
      <c r="D34" s="15"/>
      <c r="E34" s="15"/>
      <c r="F34" s="15"/>
      <c r="G34" s="15"/>
      <c r="H34" s="15"/>
      <c r="I34" s="15"/>
      <c r="J34" s="3"/>
      <c r="K34" s="3"/>
      <c r="L34" s="3"/>
    </row>
    <row r="35" spans="1:12" ht="33" customHeight="1" x14ac:dyDescent="0.25">
      <c r="B35" s="183" t="s">
        <v>6</v>
      </c>
      <c r="C35" s="184"/>
      <c r="D35" s="184"/>
      <c r="E35" s="184"/>
      <c r="F35" s="185"/>
      <c r="G35" s="31" t="s">
        <v>125</v>
      </c>
      <c r="H35" s="31" t="s">
        <v>128</v>
      </c>
      <c r="I35" s="31" t="s">
        <v>130</v>
      </c>
      <c r="J35" s="31" t="s">
        <v>129</v>
      </c>
      <c r="K35" s="31" t="s">
        <v>10</v>
      </c>
      <c r="L35" s="31" t="s">
        <v>21</v>
      </c>
    </row>
    <row r="36" spans="1:12" x14ac:dyDescent="0.25">
      <c r="A36" s="24"/>
      <c r="B36" s="186">
        <v>1</v>
      </c>
      <c r="C36" s="187"/>
      <c r="D36" s="187"/>
      <c r="E36" s="187"/>
      <c r="F36" s="188"/>
      <c r="G36" s="32">
        <v>2</v>
      </c>
      <c r="H36" s="32">
        <v>3</v>
      </c>
      <c r="I36" s="32">
        <v>4</v>
      </c>
      <c r="J36" s="32">
        <v>5</v>
      </c>
      <c r="K36" s="32" t="s">
        <v>12</v>
      </c>
      <c r="L36" s="32" t="s">
        <v>127</v>
      </c>
    </row>
    <row r="37" spans="1:12" x14ac:dyDescent="0.25">
      <c r="A37" s="33"/>
      <c r="B37" s="60"/>
      <c r="C37" s="60"/>
      <c r="D37" s="60"/>
      <c r="E37" s="60"/>
      <c r="F37" s="60" t="s">
        <v>19</v>
      </c>
      <c r="G37" s="81">
        <f>G38+G89</f>
        <v>1947788.44</v>
      </c>
      <c r="H37" s="81">
        <f>H38+H93</f>
        <v>2437014.4699999997</v>
      </c>
      <c r="I37" s="64"/>
      <c r="J37" s="62">
        <f>J39+J47+J77+J83+J86+J89</f>
        <v>2375233.9499999997</v>
      </c>
      <c r="K37" s="102">
        <f t="shared" ref="K37:K94" si="2">IFERROR(J37/G37*100,"")</f>
        <v>121.94517131439594</v>
      </c>
      <c r="L37" s="102">
        <f t="shared" ref="L37:L94" si="3">IFERROR(J37/H37*100,"")</f>
        <v>97.464909594894607</v>
      </c>
    </row>
    <row r="38" spans="1:12" x14ac:dyDescent="0.25">
      <c r="A38" s="33"/>
      <c r="B38" s="56">
        <v>3</v>
      </c>
      <c r="C38" s="56"/>
      <c r="D38" s="56"/>
      <c r="E38" s="56"/>
      <c r="F38" s="56" t="s">
        <v>3</v>
      </c>
      <c r="G38" s="80">
        <v>1946991.19</v>
      </c>
      <c r="H38" s="65">
        <f>H39+H47+H77+H83+H86+H93+H89</f>
        <v>2437014.4699999997</v>
      </c>
      <c r="I38" s="65"/>
      <c r="J38" s="63">
        <f>J39+J47+J77+J83+J86+J89</f>
        <v>2375233.9499999997</v>
      </c>
      <c r="K38" s="103">
        <f t="shared" si="2"/>
        <v>121.99510517559146</v>
      </c>
      <c r="L38" s="103">
        <f t="shared" si="3"/>
        <v>97.464909594894607</v>
      </c>
    </row>
    <row r="39" spans="1:12" x14ac:dyDescent="0.25">
      <c r="A39" s="33"/>
      <c r="B39" s="50"/>
      <c r="C39" s="50">
        <v>31</v>
      </c>
      <c r="D39" s="51"/>
      <c r="E39" s="51"/>
      <c r="F39" s="51" t="s">
        <v>4</v>
      </c>
      <c r="G39" s="79">
        <f>G40+G42+G44</f>
        <v>1781339.4100000001</v>
      </c>
      <c r="H39" s="66">
        <v>2116147.35</v>
      </c>
      <c r="I39" s="66"/>
      <c r="J39" s="74">
        <f>J40+J42+J44</f>
        <v>2068157.03</v>
      </c>
      <c r="K39" s="104">
        <f t="shared" si="2"/>
        <v>116.10123362172737</v>
      </c>
      <c r="L39" s="104">
        <f t="shared" si="3"/>
        <v>97.732184386876469</v>
      </c>
    </row>
    <row r="40" spans="1:12" x14ac:dyDescent="0.25">
      <c r="A40" s="82"/>
      <c r="B40" s="45"/>
      <c r="C40" s="45"/>
      <c r="D40" s="45">
        <v>311</v>
      </c>
      <c r="E40" s="45"/>
      <c r="F40" s="45" t="s">
        <v>15</v>
      </c>
      <c r="G40" s="68">
        <v>1478547.61</v>
      </c>
      <c r="H40" s="68"/>
      <c r="I40" s="68"/>
      <c r="J40" s="69">
        <v>1720190.97</v>
      </c>
      <c r="K40" s="101">
        <f t="shared" si="2"/>
        <v>116.34329245576338</v>
      </c>
      <c r="L40" s="101" t="str">
        <f t="shared" si="3"/>
        <v/>
      </c>
    </row>
    <row r="41" spans="1:12" x14ac:dyDescent="0.25">
      <c r="A41" s="33"/>
      <c r="B41" s="6"/>
      <c r="C41" s="6"/>
      <c r="D41" s="6"/>
      <c r="E41" s="6">
        <v>3111</v>
      </c>
      <c r="F41" s="6" t="s">
        <v>16</v>
      </c>
      <c r="G41" s="34">
        <v>1478547.61</v>
      </c>
      <c r="H41" s="34"/>
      <c r="I41" s="34"/>
      <c r="J41" s="36">
        <v>1720190.97</v>
      </c>
      <c r="K41" s="100">
        <f t="shared" si="2"/>
        <v>116.34329245576338</v>
      </c>
      <c r="L41" s="100" t="str">
        <f t="shared" si="3"/>
        <v/>
      </c>
    </row>
    <row r="42" spans="1:12" x14ac:dyDescent="0.25">
      <c r="A42" s="33"/>
      <c r="B42" s="45"/>
      <c r="C42" s="45"/>
      <c r="D42" s="45">
        <v>312</v>
      </c>
      <c r="E42" s="45"/>
      <c r="F42" s="45"/>
      <c r="G42" s="70">
        <v>58881.440000000002</v>
      </c>
      <c r="H42" s="70"/>
      <c r="I42" s="70"/>
      <c r="J42" s="71">
        <v>64517.54</v>
      </c>
      <c r="K42" s="98">
        <f t="shared" si="2"/>
        <v>109.57194661000138</v>
      </c>
      <c r="L42" s="98" t="str">
        <f t="shared" si="3"/>
        <v/>
      </c>
    </row>
    <row r="43" spans="1:12" x14ac:dyDescent="0.25">
      <c r="A43" s="33"/>
      <c r="B43" s="6"/>
      <c r="C43" s="6"/>
      <c r="D43" s="6"/>
      <c r="E43" s="6">
        <v>3121</v>
      </c>
      <c r="F43" s="6" t="s">
        <v>44</v>
      </c>
      <c r="G43" s="34">
        <v>58881.440000000002</v>
      </c>
      <c r="H43" s="34"/>
      <c r="I43" s="34"/>
      <c r="J43" s="36">
        <v>64517.54</v>
      </c>
      <c r="K43" s="100">
        <f t="shared" si="2"/>
        <v>109.57194661000138</v>
      </c>
      <c r="L43" s="100" t="str">
        <f t="shared" si="3"/>
        <v/>
      </c>
    </row>
    <row r="44" spans="1:12" x14ac:dyDescent="0.25">
      <c r="A44" s="33"/>
      <c r="B44" s="45"/>
      <c r="C44" s="45"/>
      <c r="D44" s="45">
        <v>313</v>
      </c>
      <c r="E44" s="45"/>
      <c r="F44" s="45" t="s">
        <v>45</v>
      </c>
      <c r="G44" s="70">
        <v>243910.36</v>
      </c>
      <c r="H44" s="70"/>
      <c r="I44" s="70"/>
      <c r="J44" s="71">
        <f>SUM(J45:J46)</f>
        <v>283448.52</v>
      </c>
      <c r="K44" s="98">
        <f t="shared" si="2"/>
        <v>116.21011916017017</v>
      </c>
      <c r="L44" s="98" t="str">
        <f t="shared" si="3"/>
        <v/>
      </c>
    </row>
    <row r="45" spans="1:12" x14ac:dyDescent="0.25">
      <c r="A45" s="33"/>
      <c r="B45" s="6"/>
      <c r="C45" s="6"/>
      <c r="D45" s="6"/>
      <c r="E45" s="6">
        <v>3132</v>
      </c>
      <c r="F45" s="6" t="s">
        <v>46</v>
      </c>
      <c r="G45" s="34">
        <v>243910.36</v>
      </c>
      <c r="H45" s="34"/>
      <c r="I45" s="34"/>
      <c r="J45" s="36">
        <v>283448.52</v>
      </c>
      <c r="K45" s="100">
        <f t="shared" si="2"/>
        <v>116.21011916017017</v>
      </c>
      <c r="L45" s="100" t="str">
        <f t="shared" si="3"/>
        <v/>
      </c>
    </row>
    <row r="46" spans="1:12" x14ac:dyDescent="0.25">
      <c r="A46" s="33"/>
      <c r="B46" s="6"/>
      <c r="C46" s="6"/>
      <c r="D46" s="6"/>
      <c r="E46" s="6">
        <v>3133</v>
      </c>
      <c r="F46" s="6" t="s">
        <v>47</v>
      </c>
      <c r="G46" s="34"/>
      <c r="H46" s="34"/>
      <c r="I46" s="34"/>
      <c r="J46" s="36"/>
      <c r="K46" s="100" t="str">
        <f t="shared" si="2"/>
        <v/>
      </c>
      <c r="L46" s="100" t="str">
        <f t="shared" si="3"/>
        <v/>
      </c>
    </row>
    <row r="47" spans="1:12" x14ac:dyDescent="0.25">
      <c r="A47" s="33"/>
      <c r="B47" s="52"/>
      <c r="C47" s="52">
        <v>32</v>
      </c>
      <c r="D47" s="53"/>
      <c r="E47" s="53"/>
      <c r="F47" s="52" t="s">
        <v>9</v>
      </c>
      <c r="G47" s="79">
        <f>G48+G53+G59+G69</f>
        <v>162451.26999999999</v>
      </c>
      <c r="H47" s="66">
        <v>205809.99</v>
      </c>
      <c r="I47" s="66"/>
      <c r="J47" s="74">
        <f>J48+J53+J59+J69</f>
        <v>192282.7</v>
      </c>
      <c r="K47" s="104">
        <f t="shared" si="2"/>
        <v>118.36330980976635</v>
      </c>
      <c r="L47" s="104">
        <f t="shared" si="3"/>
        <v>93.427291843316269</v>
      </c>
    </row>
    <row r="48" spans="1:12" x14ac:dyDescent="0.25">
      <c r="A48" s="33"/>
      <c r="B48" s="45"/>
      <c r="C48" s="45"/>
      <c r="D48" s="45">
        <v>321</v>
      </c>
      <c r="E48" s="45"/>
      <c r="F48" s="45" t="s">
        <v>17</v>
      </c>
      <c r="G48" s="70">
        <v>45243.01</v>
      </c>
      <c r="H48" s="70"/>
      <c r="I48" s="70"/>
      <c r="J48" s="71">
        <v>49562.09</v>
      </c>
      <c r="K48" s="98">
        <f t="shared" si="2"/>
        <v>109.54640285869573</v>
      </c>
      <c r="L48" s="98" t="str">
        <f t="shared" si="3"/>
        <v/>
      </c>
    </row>
    <row r="49" spans="1:12" x14ac:dyDescent="0.25">
      <c r="A49" s="33"/>
      <c r="B49" s="6"/>
      <c r="C49" s="20"/>
      <c r="D49" s="6"/>
      <c r="E49" s="6">
        <v>3211</v>
      </c>
      <c r="F49" s="25" t="s">
        <v>18</v>
      </c>
      <c r="G49" s="34">
        <v>21698.5</v>
      </c>
      <c r="H49" s="34"/>
      <c r="I49" s="34"/>
      <c r="J49" s="36">
        <v>24521.83</v>
      </c>
      <c r="K49" s="100">
        <f t="shared" si="2"/>
        <v>113.01163674908406</v>
      </c>
      <c r="L49" s="100" t="str">
        <f t="shared" si="3"/>
        <v/>
      </c>
    </row>
    <row r="50" spans="1:12" x14ac:dyDescent="0.25">
      <c r="A50" s="33"/>
      <c r="B50" s="6"/>
      <c r="C50" s="20"/>
      <c r="D50" s="7"/>
      <c r="E50" s="7">
        <v>3212</v>
      </c>
      <c r="F50" s="7" t="s">
        <v>48</v>
      </c>
      <c r="G50" s="34">
        <v>22988.51</v>
      </c>
      <c r="H50" s="34"/>
      <c r="I50" s="34"/>
      <c r="J50" s="36">
        <v>23945.26</v>
      </c>
      <c r="K50" s="100">
        <f t="shared" si="2"/>
        <v>104.16186173005558</v>
      </c>
      <c r="L50" s="100" t="str">
        <f t="shared" si="3"/>
        <v/>
      </c>
    </row>
    <row r="51" spans="1:12" x14ac:dyDescent="0.25">
      <c r="A51" s="33"/>
      <c r="B51" s="6"/>
      <c r="C51" s="20"/>
      <c r="D51" s="7"/>
      <c r="E51" s="7">
        <v>3213</v>
      </c>
      <c r="F51" s="7" t="s">
        <v>49</v>
      </c>
      <c r="G51" s="34">
        <v>556</v>
      </c>
      <c r="H51" s="34"/>
      <c r="I51" s="34"/>
      <c r="J51" s="36">
        <v>1095</v>
      </c>
      <c r="K51" s="100">
        <f t="shared" si="2"/>
        <v>196.94244604316546</v>
      </c>
      <c r="L51" s="100" t="str">
        <f t="shared" si="3"/>
        <v/>
      </c>
    </row>
    <row r="52" spans="1:12" x14ac:dyDescent="0.25">
      <c r="A52" s="33"/>
      <c r="B52" s="6"/>
      <c r="C52" s="20"/>
      <c r="D52" s="7"/>
      <c r="E52" s="7">
        <v>3214</v>
      </c>
      <c r="F52" s="7" t="s">
        <v>50</v>
      </c>
      <c r="G52" s="34">
        <v>0</v>
      </c>
      <c r="H52" s="34"/>
      <c r="I52" s="34"/>
      <c r="J52" s="36"/>
      <c r="K52" s="100" t="str">
        <f t="shared" si="2"/>
        <v/>
      </c>
      <c r="L52" s="100" t="str">
        <f t="shared" si="3"/>
        <v/>
      </c>
    </row>
    <row r="53" spans="1:12" x14ac:dyDescent="0.25">
      <c r="A53" s="33"/>
      <c r="B53" s="45"/>
      <c r="C53" s="47"/>
      <c r="D53" s="48">
        <v>322</v>
      </c>
      <c r="E53" s="48"/>
      <c r="F53" s="48" t="s">
        <v>98</v>
      </c>
      <c r="G53" s="70">
        <f>SUM(G54:G58)</f>
        <v>31607.19</v>
      </c>
      <c r="H53" s="70"/>
      <c r="I53" s="70"/>
      <c r="J53" s="71">
        <f>SUM(J54:J58)</f>
        <v>39560.17</v>
      </c>
      <c r="K53" s="98">
        <f t="shared" si="2"/>
        <v>125.16193309180601</v>
      </c>
      <c r="L53" s="98" t="str">
        <f t="shared" si="3"/>
        <v/>
      </c>
    </row>
    <row r="54" spans="1:12" x14ac:dyDescent="0.25">
      <c r="A54" s="33"/>
      <c r="B54" s="6"/>
      <c r="C54" s="20"/>
      <c r="D54" s="7"/>
      <c r="E54" s="7">
        <v>3221</v>
      </c>
      <c r="F54" s="7" t="s">
        <v>51</v>
      </c>
      <c r="G54" s="34">
        <v>13792.98</v>
      </c>
      <c r="H54" s="34"/>
      <c r="I54" s="34"/>
      <c r="J54" s="36">
        <v>14373.68</v>
      </c>
      <c r="K54" s="100">
        <f t="shared" si="2"/>
        <v>104.2101126805085</v>
      </c>
      <c r="L54" s="100" t="str">
        <f t="shared" si="3"/>
        <v/>
      </c>
    </row>
    <row r="55" spans="1:12" x14ac:dyDescent="0.25">
      <c r="A55" s="33"/>
      <c r="B55" s="6"/>
      <c r="C55" s="20"/>
      <c r="D55" s="7"/>
      <c r="E55" s="7">
        <v>3223</v>
      </c>
      <c r="F55" s="7" t="s">
        <v>52</v>
      </c>
      <c r="G55" s="34">
        <v>13876.52</v>
      </c>
      <c r="H55" s="34"/>
      <c r="I55" s="34"/>
      <c r="J55" s="36">
        <v>19156.64</v>
      </c>
      <c r="K55" s="100">
        <f t="shared" si="2"/>
        <v>138.05075047634421</v>
      </c>
      <c r="L55" s="100" t="str">
        <f t="shared" si="3"/>
        <v/>
      </c>
    </row>
    <row r="56" spans="1:12" x14ac:dyDescent="0.25">
      <c r="A56" s="33"/>
      <c r="B56" s="6"/>
      <c r="C56" s="20"/>
      <c r="D56" s="7"/>
      <c r="E56" s="7">
        <v>3225</v>
      </c>
      <c r="F56" s="7" t="s">
        <v>89</v>
      </c>
      <c r="G56" s="34">
        <v>1249.8499999999999</v>
      </c>
      <c r="H56" s="34"/>
      <c r="I56" s="34"/>
      <c r="J56" s="36">
        <v>3496.61</v>
      </c>
      <c r="K56" s="100">
        <f t="shared" si="2"/>
        <v>279.76237148457818</v>
      </c>
      <c r="L56" s="100" t="str">
        <f t="shared" si="3"/>
        <v/>
      </c>
    </row>
    <row r="57" spans="1:12" x14ac:dyDescent="0.25">
      <c r="A57" s="33"/>
      <c r="B57" s="6"/>
      <c r="C57" s="20"/>
      <c r="D57" s="7"/>
      <c r="E57" s="7">
        <v>3224</v>
      </c>
      <c r="F57" s="7" t="s">
        <v>53</v>
      </c>
      <c r="G57" s="34">
        <v>1965.93</v>
      </c>
      <c r="H57" s="34"/>
      <c r="I57" s="34"/>
      <c r="J57" s="36">
        <v>2375.7399999999998</v>
      </c>
      <c r="K57" s="100">
        <f t="shared" si="2"/>
        <v>120.84560487911573</v>
      </c>
      <c r="L57" s="100" t="str">
        <f t="shared" si="3"/>
        <v/>
      </c>
    </row>
    <row r="58" spans="1:12" x14ac:dyDescent="0.25">
      <c r="A58" s="33"/>
      <c r="B58" s="6"/>
      <c r="C58" s="20"/>
      <c r="D58" s="7"/>
      <c r="E58" s="7">
        <v>3227</v>
      </c>
      <c r="F58" s="7" t="s">
        <v>54</v>
      </c>
      <c r="G58" s="34">
        <v>721.91</v>
      </c>
      <c r="H58" s="34"/>
      <c r="I58" s="34"/>
      <c r="J58" s="36">
        <v>157.5</v>
      </c>
      <c r="K58" s="100">
        <f t="shared" si="2"/>
        <v>21.817124018229421</v>
      </c>
      <c r="L58" s="100" t="str">
        <f t="shared" si="3"/>
        <v/>
      </c>
    </row>
    <row r="59" spans="1:12" x14ac:dyDescent="0.25">
      <c r="A59" s="33"/>
      <c r="B59" s="45"/>
      <c r="C59" s="47"/>
      <c r="D59" s="48">
        <v>323</v>
      </c>
      <c r="E59" s="48"/>
      <c r="F59" s="48" t="s">
        <v>99</v>
      </c>
      <c r="G59" s="70">
        <f>SUM(G60:G68)</f>
        <v>60358.83</v>
      </c>
      <c r="H59" s="70"/>
      <c r="I59" s="70"/>
      <c r="J59" s="71">
        <f>SUM(J60:J68)</f>
        <v>66419.960000000006</v>
      </c>
      <c r="K59" s="98">
        <f t="shared" si="2"/>
        <v>110.04182817990342</v>
      </c>
      <c r="L59" s="98" t="str">
        <f t="shared" si="3"/>
        <v/>
      </c>
    </row>
    <row r="60" spans="1:12" x14ac:dyDescent="0.25">
      <c r="A60" s="33"/>
      <c r="B60" s="6"/>
      <c r="C60" s="20"/>
      <c r="D60" s="7"/>
      <c r="E60" s="7">
        <v>3231</v>
      </c>
      <c r="F60" s="7" t="s">
        <v>55</v>
      </c>
      <c r="G60" s="34">
        <v>1920.09</v>
      </c>
      <c r="H60" s="34"/>
      <c r="I60" s="34"/>
      <c r="J60" s="36">
        <v>1924.03</v>
      </c>
      <c r="K60" s="100">
        <f t="shared" si="2"/>
        <v>100.2051987146436</v>
      </c>
      <c r="L60" s="100" t="str">
        <f t="shared" si="3"/>
        <v/>
      </c>
    </row>
    <row r="61" spans="1:12" x14ac:dyDescent="0.25">
      <c r="A61" s="33"/>
      <c r="B61" s="6"/>
      <c r="C61" s="20"/>
      <c r="D61" s="7"/>
      <c r="E61" s="7">
        <v>3232</v>
      </c>
      <c r="F61" s="7" t="s">
        <v>124</v>
      </c>
      <c r="G61" s="34">
        <v>27562.400000000001</v>
      </c>
      <c r="H61" s="34"/>
      <c r="I61" s="34"/>
      <c r="J61" s="36">
        <v>15320.62</v>
      </c>
      <c r="K61" s="100">
        <f t="shared" si="2"/>
        <v>55.585217542739386</v>
      </c>
      <c r="L61" s="100" t="str">
        <f t="shared" si="3"/>
        <v/>
      </c>
    </row>
    <row r="62" spans="1:12" x14ac:dyDescent="0.25">
      <c r="A62" s="33"/>
      <c r="B62" s="6"/>
      <c r="C62" s="20"/>
      <c r="D62" s="7"/>
      <c r="E62" s="7">
        <v>3233</v>
      </c>
      <c r="F62" s="7" t="s">
        <v>56</v>
      </c>
      <c r="G62" s="34">
        <v>846</v>
      </c>
      <c r="H62" s="34"/>
      <c r="I62" s="34"/>
      <c r="J62" s="36"/>
      <c r="K62" s="100">
        <f t="shared" si="2"/>
        <v>0</v>
      </c>
      <c r="L62" s="100" t="str">
        <f t="shared" si="3"/>
        <v/>
      </c>
    </row>
    <row r="63" spans="1:12" x14ac:dyDescent="0.25">
      <c r="A63" s="33"/>
      <c r="B63" s="6"/>
      <c r="C63" s="20"/>
      <c r="D63" s="7"/>
      <c r="E63" s="7">
        <v>3234</v>
      </c>
      <c r="F63" s="7" t="s">
        <v>57</v>
      </c>
      <c r="G63" s="34">
        <v>6899.67</v>
      </c>
      <c r="H63" s="34"/>
      <c r="I63" s="34"/>
      <c r="J63" s="36">
        <v>7627.97</v>
      </c>
      <c r="K63" s="100">
        <f t="shared" si="2"/>
        <v>110.55557729572574</v>
      </c>
      <c r="L63" s="100" t="str">
        <f t="shared" si="3"/>
        <v/>
      </c>
    </row>
    <row r="64" spans="1:12" x14ac:dyDescent="0.25">
      <c r="A64" s="33"/>
      <c r="B64" s="6"/>
      <c r="C64" s="20"/>
      <c r="D64" s="7"/>
      <c r="E64" s="7">
        <v>3235</v>
      </c>
      <c r="F64" s="7" t="s">
        <v>58</v>
      </c>
      <c r="G64" s="34">
        <v>0</v>
      </c>
      <c r="H64" s="34"/>
      <c r="I64" s="34"/>
      <c r="J64" s="36">
        <v>0</v>
      </c>
      <c r="K64" s="100" t="str">
        <f t="shared" si="2"/>
        <v/>
      </c>
      <c r="L64" s="100" t="str">
        <f t="shared" si="3"/>
        <v/>
      </c>
    </row>
    <row r="65" spans="1:12" x14ac:dyDescent="0.25">
      <c r="A65" s="33"/>
      <c r="B65" s="6"/>
      <c r="C65" s="20"/>
      <c r="D65" s="7"/>
      <c r="E65" s="7">
        <v>3236</v>
      </c>
      <c r="F65" s="7" t="s">
        <v>90</v>
      </c>
      <c r="G65" s="34">
        <v>3185.4</v>
      </c>
      <c r="H65" s="34"/>
      <c r="I65" s="34"/>
      <c r="J65" s="36">
        <v>3200</v>
      </c>
      <c r="K65" s="100">
        <f t="shared" si="2"/>
        <v>100.45834118164123</v>
      </c>
      <c r="L65" s="100" t="str">
        <f t="shared" si="3"/>
        <v/>
      </c>
    </row>
    <row r="66" spans="1:12" x14ac:dyDescent="0.25">
      <c r="A66" s="33"/>
      <c r="B66" s="6"/>
      <c r="C66" s="20"/>
      <c r="D66" s="7"/>
      <c r="E66" s="7">
        <v>3237</v>
      </c>
      <c r="F66" s="7" t="s">
        <v>59</v>
      </c>
      <c r="G66" s="34">
        <v>704.48</v>
      </c>
      <c r="H66" s="34"/>
      <c r="I66" s="34"/>
      <c r="J66" s="36">
        <v>3475.15</v>
      </c>
      <c r="K66" s="100">
        <f t="shared" si="2"/>
        <v>493.2929252782194</v>
      </c>
      <c r="L66" s="100" t="str">
        <f t="shared" si="3"/>
        <v/>
      </c>
    </row>
    <row r="67" spans="1:12" x14ac:dyDescent="0.25">
      <c r="A67" s="33"/>
      <c r="B67" s="6"/>
      <c r="C67" s="20"/>
      <c r="D67" s="7"/>
      <c r="E67" s="7">
        <v>3238</v>
      </c>
      <c r="F67" s="7" t="s">
        <v>60</v>
      </c>
      <c r="G67" s="34">
        <v>3643.88</v>
      </c>
      <c r="H67" s="34"/>
      <c r="I67" s="34"/>
      <c r="J67" s="36">
        <v>9612.39</v>
      </c>
      <c r="K67" s="100">
        <f t="shared" si="2"/>
        <v>263.79545978462517</v>
      </c>
      <c r="L67" s="100" t="str">
        <f t="shared" si="3"/>
        <v/>
      </c>
    </row>
    <row r="68" spans="1:12" x14ac:dyDescent="0.25">
      <c r="A68" s="33"/>
      <c r="B68" s="6"/>
      <c r="C68" s="20"/>
      <c r="D68" s="7"/>
      <c r="E68" s="7">
        <v>3239</v>
      </c>
      <c r="F68" s="7" t="s">
        <v>61</v>
      </c>
      <c r="G68" s="34">
        <v>15596.91</v>
      </c>
      <c r="H68" s="34"/>
      <c r="I68" s="34"/>
      <c r="J68" s="36">
        <v>25259.8</v>
      </c>
      <c r="K68" s="100">
        <f t="shared" si="2"/>
        <v>161.95387419687617</v>
      </c>
      <c r="L68" s="100" t="str">
        <f t="shared" si="3"/>
        <v/>
      </c>
    </row>
    <row r="69" spans="1:12" x14ac:dyDescent="0.25">
      <c r="A69" s="33"/>
      <c r="B69" s="45"/>
      <c r="C69" s="47"/>
      <c r="D69" s="48">
        <v>329</v>
      </c>
      <c r="E69" s="48"/>
      <c r="F69" s="48" t="s">
        <v>97</v>
      </c>
      <c r="G69" s="70">
        <f>SUM(G70:G76)</f>
        <v>25242.239999999998</v>
      </c>
      <c r="H69" s="70"/>
      <c r="I69" s="70"/>
      <c r="J69" s="71">
        <f>SUM(J70:J76)</f>
        <v>36740.480000000003</v>
      </c>
      <c r="K69" s="98">
        <f t="shared" si="2"/>
        <v>145.55158337770342</v>
      </c>
      <c r="L69" s="98" t="str">
        <f t="shared" si="3"/>
        <v/>
      </c>
    </row>
    <row r="70" spans="1:12" x14ac:dyDescent="0.25">
      <c r="A70" s="33"/>
      <c r="B70" s="6"/>
      <c r="C70" s="20"/>
      <c r="D70" s="7"/>
      <c r="E70" s="7">
        <v>3291</v>
      </c>
      <c r="F70" s="7" t="s">
        <v>91</v>
      </c>
      <c r="G70" s="34">
        <v>550</v>
      </c>
      <c r="H70" s="34"/>
      <c r="I70" s="34"/>
      <c r="J70" s="36">
        <v>1050</v>
      </c>
      <c r="K70" s="100">
        <f t="shared" si="2"/>
        <v>190.90909090909091</v>
      </c>
      <c r="L70" s="100" t="str">
        <f t="shared" si="3"/>
        <v/>
      </c>
    </row>
    <row r="71" spans="1:12" x14ac:dyDescent="0.25">
      <c r="A71" s="33"/>
      <c r="B71" s="6"/>
      <c r="C71" s="20"/>
      <c r="D71" s="7"/>
      <c r="E71" s="7">
        <v>3292</v>
      </c>
      <c r="F71" s="7" t="s">
        <v>92</v>
      </c>
      <c r="G71" s="34">
        <v>1393.76</v>
      </c>
      <c r="H71" s="34"/>
      <c r="I71" s="34"/>
      <c r="J71" s="36">
        <v>1368</v>
      </c>
      <c r="K71" s="100">
        <f t="shared" si="2"/>
        <v>98.151762139823219</v>
      </c>
      <c r="L71" s="100" t="str">
        <f t="shared" si="3"/>
        <v/>
      </c>
    </row>
    <row r="72" spans="1:12" x14ac:dyDescent="0.25">
      <c r="A72" s="33"/>
      <c r="B72" s="6"/>
      <c r="C72" s="20"/>
      <c r="D72" s="7"/>
      <c r="E72" s="7">
        <v>3293</v>
      </c>
      <c r="F72" s="7" t="s">
        <v>93</v>
      </c>
      <c r="G72" s="34">
        <v>0</v>
      </c>
      <c r="H72" s="34"/>
      <c r="I72" s="34"/>
      <c r="J72" s="36">
        <v>0</v>
      </c>
      <c r="K72" s="100" t="str">
        <f t="shared" si="2"/>
        <v/>
      </c>
      <c r="L72" s="100" t="str">
        <f t="shared" si="3"/>
        <v/>
      </c>
    </row>
    <row r="73" spans="1:12" x14ac:dyDescent="0.25">
      <c r="A73" s="33"/>
      <c r="B73" s="6"/>
      <c r="C73" s="20"/>
      <c r="D73" s="7"/>
      <c r="E73" s="7">
        <v>3294</v>
      </c>
      <c r="F73" s="7" t="s">
        <v>94</v>
      </c>
      <c r="G73" s="34">
        <v>179</v>
      </c>
      <c r="H73" s="34"/>
      <c r="I73" s="34"/>
      <c r="J73" s="36">
        <v>40</v>
      </c>
      <c r="K73" s="100">
        <f t="shared" si="2"/>
        <v>22.346368715083798</v>
      </c>
      <c r="L73" s="100" t="str">
        <f t="shared" si="3"/>
        <v/>
      </c>
    </row>
    <row r="74" spans="1:12" x14ac:dyDescent="0.25">
      <c r="A74" s="33"/>
      <c r="B74" s="6"/>
      <c r="C74" s="20"/>
      <c r="D74" s="7"/>
      <c r="E74" s="7">
        <v>3295</v>
      </c>
      <c r="F74" s="7" t="s">
        <v>95</v>
      </c>
      <c r="G74" s="34">
        <v>4009.18</v>
      </c>
      <c r="H74" s="34"/>
      <c r="I74" s="34"/>
      <c r="J74" s="36">
        <v>5338.83</v>
      </c>
      <c r="K74" s="100">
        <f t="shared" si="2"/>
        <v>133.16513601285052</v>
      </c>
      <c r="L74" s="100" t="str">
        <f t="shared" si="3"/>
        <v/>
      </c>
    </row>
    <row r="75" spans="1:12" x14ac:dyDescent="0.25">
      <c r="A75" s="33"/>
      <c r="B75" s="6"/>
      <c r="C75" s="20"/>
      <c r="D75" s="7"/>
      <c r="E75" s="7">
        <v>3296</v>
      </c>
      <c r="F75" s="7" t="s">
        <v>96</v>
      </c>
      <c r="G75" s="34">
        <v>0</v>
      </c>
      <c r="H75" s="34"/>
      <c r="I75" s="34"/>
      <c r="J75" s="36">
        <v>0</v>
      </c>
      <c r="K75" s="100" t="str">
        <f t="shared" si="2"/>
        <v/>
      </c>
      <c r="L75" s="100" t="str">
        <f t="shared" si="3"/>
        <v/>
      </c>
    </row>
    <row r="76" spans="1:12" x14ac:dyDescent="0.25">
      <c r="A76" s="33"/>
      <c r="B76" s="6"/>
      <c r="C76" s="20"/>
      <c r="D76" s="7"/>
      <c r="E76" s="7">
        <v>3299</v>
      </c>
      <c r="F76" s="7" t="s">
        <v>97</v>
      </c>
      <c r="G76" s="34">
        <v>19110.3</v>
      </c>
      <c r="H76" s="34"/>
      <c r="I76" s="34"/>
      <c r="J76" s="36">
        <v>28943.65</v>
      </c>
      <c r="K76" s="100">
        <f t="shared" si="2"/>
        <v>151.45575945955846</v>
      </c>
      <c r="L76" s="100" t="str">
        <f t="shared" si="3"/>
        <v/>
      </c>
    </row>
    <row r="77" spans="1:12" x14ac:dyDescent="0.25">
      <c r="A77" s="33"/>
      <c r="B77" s="52"/>
      <c r="C77" s="54">
        <v>34</v>
      </c>
      <c r="D77" s="53"/>
      <c r="E77" s="53"/>
      <c r="F77" s="53" t="s">
        <v>77</v>
      </c>
      <c r="G77" s="79">
        <f>G78</f>
        <v>1254.6400000000001</v>
      </c>
      <c r="H77" s="66">
        <v>1400</v>
      </c>
      <c r="I77" s="66"/>
      <c r="J77" s="74">
        <f>J78</f>
        <v>1468.3600000000001</v>
      </c>
      <c r="K77" s="104">
        <f t="shared" si="2"/>
        <v>117.0343684244086</v>
      </c>
      <c r="L77" s="104">
        <f t="shared" si="3"/>
        <v>104.88285714285715</v>
      </c>
    </row>
    <row r="78" spans="1:12" x14ac:dyDescent="0.25">
      <c r="A78" s="33"/>
      <c r="B78" s="45"/>
      <c r="C78" s="47"/>
      <c r="D78" s="48">
        <v>343</v>
      </c>
      <c r="E78" s="48"/>
      <c r="F78" s="48" t="s">
        <v>100</v>
      </c>
      <c r="G78" s="70">
        <v>1254.6400000000001</v>
      </c>
      <c r="H78" s="70"/>
      <c r="I78" s="70"/>
      <c r="J78" s="71">
        <f>SUM(J79:J82)</f>
        <v>1468.3600000000001</v>
      </c>
      <c r="K78" s="98">
        <f t="shared" si="2"/>
        <v>117.0343684244086</v>
      </c>
      <c r="L78" s="98" t="str">
        <f t="shared" si="3"/>
        <v/>
      </c>
    </row>
    <row r="79" spans="1:12" x14ac:dyDescent="0.25">
      <c r="A79" s="33"/>
      <c r="B79" s="6"/>
      <c r="C79" s="20"/>
      <c r="D79" s="7"/>
      <c r="E79" s="7">
        <v>3431</v>
      </c>
      <c r="F79" s="7" t="s">
        <v>101</v>
      </c>
      <c r="G79" s="34">
        <v>1143.5</v>
      </c>
      <c r="H79" s="34"/>
      <c r="I79" s="34"/>
      <c r="J79" s="36">
        <v>1419.92</v>
      </c>
      <c r="K79" s="100">
        <f t="shared" si="2"/>
        <v>124.17315260166157</v>
      </c>
      <c r="L79" s="100" t="str">
        <f t="shared" si="3"/>
        <v/>
      </c>
    </row>
    <row r="80" spans="1:12" x14ac:dyDescent="0.25">
      <c r="B80" s="6"/>
      <c r="C80" s="20"/>
      <c r="D80" s="7"/>
      <c r="E80" s="7">
        <v>3432</v>
      </c>
      <c r="F80" s="7" t="s">
        <v>102</v>
      </c>
      <c r="G80" s="34">
        <v>0</v>
      </c>
      <c r="H80" s="34"/>
      <c r="I80" s="34"/>
      <c r="J80" s="36"/>
      <c r="K80" s="100" t="str">
        <f t="shared" si="2"/>
        <v/>
      </c>
      <c r="L80" s="100" t="str">
        <f t="shared" si="3"/>
        <v/>
      </c>
    </row>
    <row r="81" spans="1:12" x14ac:dyDescent="0.25">
      <c r="A81" s="33"/>
      <c r="B81" s="6"/>
      <c r="C81" s="20"/>
      <c r="D81" s="7"/>
      <c r="E81" s="7">
        <v>3433</v>
      </c>
      <c r="F81" s="7" t="s">
        <v>103</v>
      </c>
      <c r="G81" s="34">
        <v>111.14</v>
      </c>
      <c r="H81" s="34"/>
      <c r="I81" s="34"/>
      <c r="J81" s="36">
        <v>48.44</v>
      </c>
      <c r="K81" s="100">
        <f t="shared" si="2"/>
        <v>43.584667986323552</v>
      </c>
      <c r="L81" s="100" t="str">
        <f t="shared" si="3"/>
        <v/>
      </c>
    </row>
    <row r="82" spans="1:12" x14ac:dyDescent="0.25">
      <c r="A82" s="33"/>
      <c r="B82" s="6"/>
      <c r="C82" s="20"/>
      <c r="D82" s="7"/>
      <c r="E82" s="7">
        <v>3434</v>
      </c>
      <c r="F82" s="7" t="s">
        <v>104</v>
      </c>
      <c r="G82" s="34">
        <v>0</v>
      </c>
      <c r="H82" s="34"/>
      <c r="I82" s="34"/>
      <c r="J82" s="36">
        <v>0</v>
      </c>
      <c r="K82" s="100" t="str">
        <f t="shared" si="2"/>
        <v/>
      </c>
      <c r="L82" s="100" t="str">
        <f t="shared" si="3"/>
        <v/>
      </c>
    </row>
    <row r="83" spans="1:12" x14ac:dyDescent="0.25">
      <c r="A83" s="33"/>
      <c r="B83" s="52"/>
      <c r="C83" s="54">
        <v>37</v>
      </c>
      <c r="D83" s="53"/>
      <c r="E83" s="53"/>
      <c r="F83" s="53" t="s">
        <v>105</v>
      </c>
      <c r="G83" s="66">
        <f>G84</f>
        <v>0</v>
      </c>
      <c r="H83" s="66">
        <v>108200</v>
      </c>
      <c r="I83" s="66"/>
      <c r="J83" s="67">
        <f>J84</f>
        <v>108200</v>
      </c>
      <c r="K83" s="97" t="str">
        <f t="shared" si="2"/>
        <v/>
      </c>
      <c r="L83" s="97">
        <f t="shared" si="3"/>
        <v>100</v>
      </c>
    </row>
    <row r="84" spans="1:12" x14ac:dyDescent="0.25">
      <c r="A84" s="33"/>
      <c r="B84" s="45"/>
      <c r="C84" s="47"/>
      <c r="D84" s="48">
        <v>372</v>
      </c>
      <c r="E84" s="48"/>
      <c r="F84" s="48" t="s">
        <v>106</v>
      </c>
      <c r="G84" s="70">
        <f>SUM(G85:G85)</f>
        <v>0</v>
      </c>
      <c r="H84" s="70"/>
      <c r="I84" s="70"/>
      <c r="J84" s="71">
        <f>SUM(J85:J85)</f>
        <v>108200</v>
      </c>
      <c r="K84" s="98" t="str">
        <f t="shared" si="2"/>
        <v/>
      </c>
      <c r="L84" s="98" t="str">
        <f t="shared" si="3"/>
        <v/>
      </c>
    </row>
    <row r="85" spans="1:12" x14ac:dyDescent="0.25">
      <c r="A85" s="33"/>
      <c r="B85" s="6"/>
      <c r="C85" s="20"/>
      <c r="D85" s="7"/>
      <c r="E85" s="7">
        <v>3722</v>
      </c>
      <c r="F85" s="7" t="s">
        <v>107</v>
      </c>
      <c r="G85" s="34"/>
      <c r="H85" s="34"/>
      <c r="I85" s="34"/>
      <c r="J85" s="36">
        <v>108200</v>
      </c>
      <c r="K85" s="100" t="str">
        <f t="shared" si="2"/>
        <v/>
      </c>
      <c r="L85" s="100" t="str">
        <f t="shared" si="3"/>
        <v/>
      </c>
    </row>
    <row r="86" spans="1:12" x14ac:dyDescent="0.25">
      <c r="A86" s="33"/>
      <c r="B86" s="52"/>
      <c r="C86" s="54">
        <v>38</v>
      </c>
      <c r="D86" s="53"/>
      <c r="E86" s="53"/>
      <c r="F86" s="53" t="s">
        <v>108</v>
      </c>
      <c r="G86" s="66">
        <f>G87</f>
        <v>1945.87</v>
      </c>
      <c r="H86" s="66">
        <v>1857.13</v>
      </c>
      <c r="I86" s="66"/>
      <c r="J86" s="67">
        <f>J87</f>
        <v>1857.13</v>
      </c>
      <c r="K86" s="97">
        <f t="shared" si="2"/>
        <v>95.439572016630109</v>
      </c>
      <c r="L86" s="97">
        <f t="shared" si="3"/>
        <v>100</v>
      </c>
    </row>
    <row r="87" spans="1:12" x14ac:dyDescent="0.25">
      <c r="A87" s="33"/>
      <c r="B87" s="45"/>
      <c r="C87" s="47"/>
      <c r="D87" s="48">
        <v>381</v>
      </c>
      <c r="E87" s="48"/>
      <c r="F87" s="48" t="s">
        <v>40</v>
      </c>
      <c r="G87" s="70">
        <f>G88</f>
        <v>1945.87</v>
      </c>
      <c r="H87" s="70"/>
      <c r="I87" s="70"/>
      <c r="J87" s="71">
        <v>1857.13</v>
      </c>
      <c r="K87" s="98">
        <f t="shared" si="2"/>
        <v>95.439572016630109</v>
      </c>
      <c r="L87" s="98" t="str">
        <f t="shared" si="3"/>
        <v/>
      </c>
    </row>
    <row r="88" spans="1:12" x14ac:dyDescent="0.25">
      <c r="A88" s="33"/>
      <c r="B88" s="6"/>
      <c r="C88" s="20"/>
      <c r="D88" s="7"/>
      <c r="E88" s="7">
        <v>3812</v>
      </c>
      <c r="F88" s="7" t="s">
        <v>109</v>
      </c>
      <c r="G88" s="34">
        <v>1945.87</v>
      </c>
      <c r="H88" s="34"/>
      <c r="I88" s="34"/>
      <c r="J88" s="36">
        <v>1857.13</v>
      </c>
      <c r="K88" s="100">
        <f t="shared" si="2"/>
        <v>95.439572016630109</v>
      </c>
      <c r="L88" s="100" t="str">
        <f t="shared" si="3"/>
        <v/>
      </c>
    </row>
    <row r="89" spans="1:12" x14ac:dyDescent="0.25">
      <c r="A89" s="33"/>
      <c r="B89" s="57">
        <v>4</v>
      </c>
      <c r="C89" s="58"/>
      <c r="D89" s="58"/>
      <c r="E89" s="58"/>
      <c r="F89" s="59" t="s">
        <v>5</v>
      </c>
      <c r="G89" s="80">
        <f>G90</f>
        <v>797.25</v>
      </c>
      <c r="H89" s="65">
        <f>H90</f>
        <v>3600</v>
      </c>
      <c r="I89" s="65"/>
      <c r="J89" s="63">
        <f>J90</f>
        <v>3268.73</v>
      </c>
      <c r="K89" s="103">
        <f t="shared" si="2"/>
        <v>410.00062715584818</v>
      </c>
      <c r="L89" s="103">
        <f t="shared" si="3"/>
        <v>90.79805555555555</v>
      </c>
    </row>
    <row r="90" spans="1:12" x14ac:dyDescent="0.25">
      <c r="A90" s="33"/>
      <c r="B90" s="51"/>
      <c r="C90" s="50">
        <v>42</v>
      </c>
      <c r="D90" s="51"/>
      <c r="E90" s="51"/>
      <c r="F90" s="55" t="s">
        <v>64</v>
      </c>
      <c r="G90" s="79">
        <f>G91+G93</f>
        <v>797.25</v>
      </c>
      <c r="H90" s="66">
        <v>3600</v>
      </c>
      <c r="I90" s="72"/>
      <c r="J90" s="74">
        <f>J91+J93</f>
        <v>3268.73</v>
      </c>
      <c r="K90" s="104">
        <f t="shared" si="2"/>
        <v>410.00062715584818</v>
      </c>
      <c r="L90" s="104">
        <f t="shared" si="3"/>
        <v>90.79805555555555</v>
      </c>
    </row>
    <row r="91" spans="1:12" x14ac:dyDescent="0.25">
      <c r="A91" s="33"/>
      <c r="B91" s="49"/>
      <c r="C91" s="49"/>
      <c r="D91" s="45">
        <v>422</v>
      </c>
      <c r="E91" s="45"/>
      <c r="F91" s="45" t="s">
        <v>65</v>
      </c>
      <c r="G91" s="70"/>
      <c r="H91" s="70"/>
      <c r="I91" s="73"/>
      <c r="J91" s="71">
        <f>J92</f>
        <v>0</v>
      </c>
      <c r="K91" s="98" t="str">
        <f t="shared" si="2"/>
        <v/>
      </c>
      <c r="L91" s="98" t="str">
        <f t="shared" si="3"/>
        <v/>
      </c>
    </row>
    <row r="92" spans="1:12" x14ac:dyDescent="0.25">
      <c r="A92" s="33"/>
      <c r="B92" s="8"/>
      <c r="C92" s="8"/>
      <c r="D92" s="6"/>
      <c r="E92" s="6">
        <v>4221</v>
      </c>
      <c r="F92" s="6" t="s">
        <v>63</v>
      </c>
      <c r="G92" s="34"/>
      <c r="H92" s="34"/>
      <c r="I92" s="35"/>
      <c r="J92" s="36">
        <v>0</v>
      </c>
      <c r="K92" s="100" t="str">
        <f t="shared" si="2"/>
        <v/>
      </c>
      <c r="L92" s="100" t="str">
        <f t="shared" si="3"/>
        <v/>
      </c>
    </row>
    <row r="93" spans="1:12" x14ac:dyDescent="0.25">
      <c r="A93" s="33"/>
      <c r="B93" s="49"/>
      <c r="C93" s="49"/>
      <c r="D93" s="45">
        <v>424</v>
      </c>
      <c r="E93" s="45"/>
      <c r="F93" s="45" t="s">
        <v>66</v>
      </c>
      <c r="G93" s="70">
        <f>SUM(G94:G94)</f>
        <v>797.25</v>
      </c>
      <c r="H93" s="70"/>
      <c r="I93" s="73"/>
      <c r="J93" s="71">
        <f>SUM(J94:J94)</f>
        <v>3268.73</v>
      </c>
      <c r="K93" s="98">
        <f t="shared" si="2"/>
        <v>410.00062715584818</v>
      </c>
      <c r="L93" s="98" t="str">
        <f t="shared" si="3"/>
        <v/>
      </c>
    </row>
    <row r="94" spans="1:12" x14ac:dyDescent="0.25">
      <c r="A94" s="33"/>
      <c r="B94" s="8"/>
      <c r="C94" s="8"/>
      <c r="D94" s="6"/>
      <c r="E94" s="6">
        <v>4241</v>
      </c>
      <c r="F94" s="6" t="s">
        <v>62</v>
      </c>
      <c r="G94" s="34">
        <v>797.25</v>
      </c>
      <c r="H94" s="34"/>
      <c r="I94" s="35"/>
      <c r="J94" s="36">
        <v>3268.73</v>
      </c>
      <c r="K94" s="100">
        <f t="shared" si="2"/>
        <v>410.00062715584818</v>
      </c>
      <c r="L94" s="100" t="str">
        <f t="shared" si="3"/>
        <v/>
      </c>
    </row>
  </sheetData>
  <mergeCells count="7">
    <mergeCell ref="B5:L5"/>
    <mergeCell ref="B3:L3"/>
    <mergeCell ref="B35:F35"/>
    <mergeCell ref="B36:F36"/>
    <mergeCell ref="B9:F9"/>
    <mergeCell ref="B10:F10"/>
    <mergeCell ref="B7:L7"/>
  </mergeCells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8"/>
  <sheetViews>
    <sheetView workbookViewId="0">
      <selection activeCell="G16" sqref="G16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21" x14ac:dyDescent="0.35">
      <c r="B1" s="154" t="s">
        <v>118</v>
      </c>
    </row>
    <row r="2" spans="2:8" ht="18" x14ac:dyDescent="0.25">
      <c r="B2" s="15"/>
      <c r="C2" s="15"/>
      <c r="D2" s="15"/>
      <c r="E2" s="15"/>
      <c r="F2" s="3"/>
      <c r="G2" s="3"/>
      <c r="H2" s="3"/>
    </row>
    <row r="3" spans="2:8" ht="15.75" customHeight="1" x14ac:dyDescent="0.25">
      <c r="B3" s="158" t="s">
        <v>20</v>
      </c>
      <c r="C3" s="158"/>
      <c r="D3" s="158"/>
      <c r="E3" s="158"/>
      <c r="F3" s="158"/>
      <c r="G3" s="158"/>
      <c r="H3" s="158"/>
    </row>
    <row r="4" spans="2:8" ht="18" x14ac:dyDescent="0.25">
      <c r="B4" s="15"/>
      <c r="C4" s="15"/>
      <c r="D4" s="15"/>
      <c r="E4" s="15"/>
      <c r="F4" s="3"/>
      <c r="G4" s="3"/>
      <c r="H4" s="3"/>
    </row>
    <row r="5" spans="2:8" ht="31.5" customHeight="1" x14ac:dyDescent="0.25">
      <c r="B5" s="31" t="s">
        <v>6</v>
      </c>
      <c r="C5" s="31" t="s">
        <v>132</v>
      </c>
      <c r="D5" s="31" t="s">
        <v>128</v>
      </c>
      <c r="E5" s="31" t="s">
        <v>130</v>
      </c>
      <c r="F5" s="31" t="s">
        <v>133</v>
      </c>
      <c r="G5" s="31" t="s">
        <v>10</v>
      </c>
      <c r="H5" s="31" t="s">
        <v>21</v>
      </c>
    </row>
    <row r="6" spans="2:8" s="24" customFormat="1" ht="11.25" x14ac:dyDescent="0.2">
      <c r="B6" s="32">
        <v>1</v>
      </c>
      <c r="C6" s="32">
        <v>2</v>
      </c>
      <c r="D6" s="32">
        <v>3</v>
      </c>
      <c r="E6" s="32">
        <v>4</v>
      </c>
      <c r="F6" s="32">
        <v>5</v>
      </c>
      <c r="G6" s="32" t="s">
        <v>12</v>
      </c>
      <c r="H6" s="32" t="s">
        <v>127</v>
      </c>
    </row>
    <row r="7" spans="2:8" ht="15.75" customHeight="1" x14ac:dyDescent="0.25">
      <c r="B7" s="60" t="s">
        <v>7</v>
      </c>
      <c r="C7" s="81">
        <f>C8+C13</f>
        <v>1947788.4399999997</v>
      </c>
      <c r="D7" s="114">
        <f>D8+D13</f>
        <v>2437014.4700000002</v>
      </c>
      <c r="E7" s="81"/>
      <c r="F7" s="62">
        <f>F8+F13</f>
        <v>2375233.9500000002</v>
      </c>
      <c r="G7" s="102">
        <f>IFERROR(F7/C7*100,"")</f>
        <v>121.94517131439595</v>
      </c>
      <c r="H7" s="102">
        <f>IFERROR(F7/D7*100,"")</f>
        <v>97.464909594894607</v>
      </c>
    </row>
    <row r="8" spans="2:8" ht="15.75" customHeight="1" x14ac:dyDescent="0.25">
      <c r="B8" s="83" t="s">
        <v>67</v>
      </c>
      <c r="C8" s="37">
        <f>SUM(C9:C12)</f>
        <v>1944040.9199999997</v>
      </c>
      <c r="D8" s="37">
        <f>SUM(D9:D12)</f>
        <v>2308809.98</v>
      </c>
      <c r="E8" s="37"/>
      <c r="F8" s="115">
        <f>SUM(F9:F12)</f>
        <v>2247029.46</v>
      </c>
      <c r="G8" s="116">
        <f t="shared" ref="G8:G18" si="0">IFERROR(F8/C8*100,"")</f>
        <v>115.58550218171335</v>
      </c>
      <c r="H8" s="116">
        <f t="shared" ref="H8:H18" si="1">IFERROR(F8/D8*100,"")</f>
        <v>97.324140118278592</v>
      </c>
    </row>
    <row r="9" spans="2:8" x14ac:dyDescent="0.25">
      <c r="B9" s="9" t="s">
        <v>70</v>
      </c>
      <c r="C9" s="34">
        <v>1781339.41</v>
      </c>
      <c r="D9" s="34">
        <v>2110750</v>
      </c>
      <c r="E9" s="34"/>
      <c r="F9" s="36">
        <v>2062759.68</v>
      </c>
      <c r="G9" s="100">
        <f t="shared" si="0"/>
        <v>115.79823970772645</v>
      </c>
      <c r="H9" s="100">
        <f t="shared" si="1"/>
        <v>97.72638540803031</v>
      </c>
    </row>
    <row r="10" spans="2:8" x14ac:dyDescent="0.25">
      <c r="B10" s="27" t="s">
        <v>68</v>
      </c>
      <c r="C10" s="34">
        <v>160649.62</v>
      </c>
      <c r="D10" s="34">
        <v>193059.98</v>
      </c>
      <c r="E10" s="34"/>
      <c r="F10" s="36">
        <v>179532.69</v>
      </c>
      <c r="G10" s="100">
        <f t="shared" si="0"/>
        <v>111.75419524801865</v>
      </c>
      <c r="H10" s="100">
        <f t="shared" si="1"/>
        <v>92.99321899857236</v>
      </c>
    </row>
    <row r="11" spans="2:8" x14ac:dyDescent="0.25">
      <c r="B11" s="27" t="s">
        <v>69</v>
      </c>
      <c r="C11" s="34">
        <v>1254.6400000000001</v>
      </c>
      <c r="D11" s="34">
        <v>1400</v>
      </c>
      <c r="E11" s="34"/>
      <c r="F11" s="36">
        <v>1468.36</v>
      </c>
      <c r="G11" s="100">
        <f t="shared" si="0"/>
        <v>117.03436842440857</v>
      </c>
      <c r="H11" s="100">
        <f t="shared" si="1"/>
        <v>104.88285714285715</v>
      </c>
    </row>
    <row r="12" spans="2:8" x14ac:dyDescent="0.25">
      <c r="B12" s="27" t="s">
        <v>71</v>
      </c>
      <c r="C12" s="34">
        <v>797.25</v>
      </c>
      <c r="D12" s="34">
        <v>3600</v>
      </c>
      <c r="E12" s="34"/>
      <c r="F12" s="36">
        <v>3268.73</v>
      </c>
      <c r="G12" s="100">
        <f t="shared" si="0"/>
        <v>410.00062715584818</v>
      </c>
      <c r="H12" s="100">
        <f t="shared" si="1"/>
        <v>90.79805555555555</v>
      </c>
    </row>
    <row r="13" spans="2:8" x14ac:dyDescent="0.25">
      <c r="B13" s="83" t="s">
        <v>72</v>
      </c>
      <c r="C13" s="117">
        <f>SUM(C15:C18)</f>
        <v>3747.52</v>
      </c>
      <c r="D13" s="37">
        <f>SUM(D14:D18)</f>
        <v>128204.49</v>
      </c>
      <c r="E13" s="40"/>
      <c r="F13" s="115">
        <f>SUM(F14:F18)</f>
        <v>128204.49</v>
      </c>
      <c r="G13" s="116">
        <f t="shared" si="0"/>
        <v>3421.0488536418752</v>
      </c>
      <c r="H13" s="116">
        <f t="shared" si="1"/>
        <v>100</v>
      </c>
    </row>
    <row r="14" spans="2:8" x14ac:dyDescent="0.25">
      <c r="B14" s="157" t="s">
        <v>134</v>
      </c>
      <c r="C14" s="117"/>
      <c r="D14" s="192">
        <v>5397.35</v>
      </c>
      <c r="E14" s="40"/>
      <c r="F14" s="193">
        <v>5397.35</v>
      </c>
      <c r="G14" s="116"/>
      <c r="H14" s="116"/>
    </row>
    <row r="15" spans="2:8" x14ac:dyDescent="0.25">
      <c r="B15" s="26" t="s">
        <v>68</v>
      </c>
      <c r="C15" s="34">
        <v>1801.65</v>
      </c>
      <c r="D15" s="34">
        <v>12750.01</v>
      </c>
      <c r="E15" s="35"/>
      <c r="F15" s="36">
        <v>12750.01</v>
      </c>
      <c r="G15" s="100">
        <f t="shared" si="0"/>
        <v>707.6851774762024</v>
      </c>
      <c r="H15" s="100">
        <f t="shared" si="1"/>
        <v>100</v>
      </c>
    </row>
    <row r="16" spans="2:8" x14ac:dyDescent="0.25">
      <c r="B16" s="26" t="s">
        <v>73</v>
      </c>
      <c r="C16" s="34">
        <v>0</v>
      </c>
      <c r="D16" s="34">
        <v>108200</v>
      </c>
      <c r="E16" s="35"/>
      <c r="F16" s="36">
        <v>108200</v>
      </c>
      <c r="G16" s="100" t="str">
        <f t="shared" si="0"/>
        <v/>
      </c>
      <c r="H16" s="100">
        <f t="shared" si="1"/>
        <v>100</v>
      </c>
    </row>
    <row r="17" spans="2:8" x14ac:dyDescent="0.25">
      <c r="B17" s="26" t="s">
        <v>74</v>
      </c>
      <c r="C17" s="34">
        <v>1945.87</v>
      </c>
      <c r="D17" s="34">
        <v>1857.13</v>
      </c>
      <c r="E17" s="35"/>
      <c r="F17" s="36">
        <v>1857.13</v>
      </c>
      <c r="G17" s="100">
        <f t="shared" si="0"/>
        <v>95.439572016630109</v>
      </c>
      <c r="H17" s="100">
        <f t="shared" si="1"/>
        <v>100</v>
      </c>
    </row>
    <row r="18" spans="2:8" ht="25.5" x14ac:dyDescent="0.25">
      <c r="B18" s="26" t="s">
        <v>114</v>
      </c>
      <c r="C18" s="34"/>
      <c r="D18" s="34"/>
      <c r="E18" s="35"/>
      <c r="F18" s="36"/>
      <c r="G18" s="100" t="str">
        <f t="shared" si="0"/>
        <v/>
      </c>
      <c r="H18" s="100" t="str">
        <f t="shared" si="1"/>
        <v/>
      </c>
    </row>
  </sheetData>
  <mergeCells count="1">
    <mergeCell ref="B3:H3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797F4-9CD8-4033-9D10-93D7C43E6633}">
  <sheetPr>
    <pageSetUpPr fitToPage="1"/>
  </sheetPr>
  <dimension ref="A1:L103"/>
  <sheetViews>
    <sheetView tabSelected="1" topLeftCell="B1" zoomScaleNormal="100" workbookViewId="0">
      <selection activeCell="H20" sqref="H20"/>
    </sheetView>
  </sheetViews>
  <sheetFormatPr defaultColWidth="8.85546875" defaultRowHeight="15" x14ac:dyDescent="0.25"/>
  <cols>
    <col min="1" max="1" width="8.85546875" style="105"/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5.7109375" customWidth="1"/>
    <col min="7" max="10" width="25.28515625" customWidth="1"/>
    <col min="11" max="12" width="15.7109375" customWidth="1"/>
    <col min="13" max="16384" width="8.85546875" style="105"/>
  </cols>
  <sheetData>
    <row r="1" spans="1:12" ht="21" x14ac:dyDescent="0.35">
      <c r="C1" s="154" t="s">
        <v>116</v>
      </c>
      <c r="D1" s="153"/>
    </row>
    <row r="2" spans="1:12" ht="18" x14ac:dyDescent="0.25">
      <c r="B2" s="15"/>
      <c r="C2" s="15"/>
      <c r="D2" s="15"/>
      <c r="E2" s="15"/>
      <c r="F2" s="15"/>
      <c r="G2" s="15"/>
      <c r="H2" s="15"/>
      <c r="I2" s="15"/>
      <c r="J2" s="3"/>
      <c r="K2" s="3"/>
    </row>
    <row r="3" spans="1:12" ht="15.75" customHeight="1" x14ac:dyDescent="0.25">
      <c r="B3" s="158" t="s">
        <v>113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18" x14ac:dyDescent="0.25">
      <c r="B4" s="15"/>
      <c r="C4" s="15"/>
      <c r="D4" s="15"/>
      <c r="E4" s="15"/>
      <c r="F4" s="15"/>
      <c r="G4" s="15"/>
      <c r="H4" s="15"/>
      <c r="I4" s="15"/>
      <c r="J4" s="3"/>
      <c r="K4" s="3"/>
    </row>
    <row r="5" spans="1:12" ht="32.25" customHeight="1" x14ac:dyDescent="0.25">
      <c r="B5" s="183" t="s">
        <v>6</v>
      </c>
      <c r="C5" s="184"/>
      <c r="D5" s="184"/>
      <c r="E5" s="184"/>
      <c r="F5" s="185"/>
      <c r="G5" s="31" t="s">
        <v>125</v>
      </c>
      <c r="H5" s="31" t="s">
        <v>128</v>
      </c>
      <c r="I5" s="31" t="s">
        <v>130</v>
      </c>
      <c r="J5" s="31" t="s">
        <v>129</v>
      </c>
      <c r="K5" s="31" t="s">
        <v>10</v>
      </c>
      <c r="L5" s="31" t="s">
        <v>21</v>
      </c>
    </row>
    <row r="6" spans="1:12" s="106" customFormat="1" ht="11.25" x14ac:dyDescent="0.2">
      <c r="B6" s="186">
        <v>1</v>
      </c>
      <c r="C6" s="187"/>
      <c r="D6" s="187"/>
      <c r="E6" s="187"/>
      <c r="F6" s="188"/>
      <c r="G6" s="32">
        <v>2</v>
      </c>
      <c r="H6" s="32">
        <v>3</v>
      </c>
      <c r="I6" s="32">
        <v>4</v>
      </c>
      <c r="J6" s="32">
        <v>5</v>
      </c>
      <c r="K6" s="32" t="s">
        <v>12</v>
      </c>
      <c r="L6" s="32" t="s">
        <v>127</v>
      </c>
    </row>
    <row r="7" spans="1:12" x14ac:dyDescent="0.25">
      <c r="B7" s="60"/>
      <c r="C7" s="60"/>
      <c r="D7" s="60"/>
      <c r="E7" s="60"/>
      <c r="F7" s="60" t="s">
        <v>22</v>
      </c>
      <c r="G7" s="81">
        <f>G8+G11+G14+G17+G23+G26</f>
        <v>1941156.0699999998</v>
      </c>
      <c r="H7" s="81">
        <f>H8+H11+H14+H17+H23+H20+R24+H26</f>
        <v>2418394.91</v>
      </c>
      <c r="I7" s="81">
        <f>I11+I14+I17+I23+I26</f>
        <v>0</v>
      </c>
      <c r="J7" s="62">
        <f>J10+J11+J14+J17+J23+J20+J26</f>
        <v>2219584.65</v>
      </c>
      <c r="K7" s="102">
        <f t="shared" ref="K7:K10" si="0">IFERROR(J7/G7*100,"")</f>
        <v>114.34344122572277</v>
      </c>
      <c r="L7" s="102">
        <f>IFERROR(J7/H7*100,"")</f>
        <v>91.779247500979892</v>
      </c>
    </row>
    <row r="8" spans="1:12" x14ac:dyDescent="0.25">
      <c r="B8" s="60"/>
      <c r="C8" s="60"/>
      <c r="D8" s="60"/>
      <c r="E8" s="60"/>
      <c r="F8" s="60" t="s">
        <v>76</v>
      </c>
      <c r="G8" s="81">
        <f>G9</f>
        <v>115052.06</v>
      </c>
      <c r="H8" s="64">
        <f>H9</f>
        <v>184741.62</v>
      </c>
      <c r="I8" s="64"/>
      <c r="J8" s="62"/>
      <c r="K8" s="102">
        <f t="shared" si="0"/>
        <v>0</v>
      </c>
      <c r="L8" s="102">
        <f>IFERROR(J8/H8*100,"")</f>
        <v>0</v>
      </c>
    </row>
    <row r="9" spans="1:12" x14ac:dyDescent="0.25">
      <c r="B9" s="84">
        <v>6</v>
      </c>
      <c r="C9" s="84"/>
      <c r="D9" s="84">
        <v>6</v>
      </c>
      <c r="E9" s="84"/>
      <c r="F9" s="84" t="s">
        <v>2</v>
      </c>
      <c r="G9" s="85">
        <f>G10</f>
        <v>115052.06</v>
      </c>
      <c r="H9" s="70">
        <f>H10</f>
        <v>184741.62</v>
      </c>
      <c r="I9" s="70"/>
      <c r="J9" s="78"/>
      <c r="K9" s="122">
        <f t="shared" si="0"/>
        <v>0</v>
      </c>
      <c r="L9" s="122">
        <f t="shared" ref="L9" si="1">IFERROR(J9/H9*100,"")</f>
        <v>0</v>
      </c>
    </row>
    <row r="10" spans="1:12" x14ac:dyDescent="0.25">
      <c r="B10" s="5"/>
      <c r="C10" s="8">
        <v>67</v>
      </c>
      <c r="D10" s="8"/>
      <c r="E10" s="8">
        <v>67</v>
      </c>
      <c r="F10" s="8" t="s">
        <v>112</v>
      </c>
      <c r="G10" s="87">
        <v>115052.06</v>
      </c>
      <c r="H10" s="87">
        <v>184741.62</v>
      </c>
      <c r="I10" s="87">
        <v>0</v>
      </c>
      <c r="J10" s="89">
        <v>266677.2</v>
      </c>
      <c r="K10" s="112">
        <f t="shared" si="0"/>
        <v>231.78828784117385</v>
      </c>
      <c r="L10" s="112">
        <f t="shared" ref="L10:L25" si="2">IFERROR(J10/H10*100,"")</f>
        <v>144.35144608994986</v>
      </c>
    </row>
    <row r="11" spans="1:12" x14ac:dyDescent="0.25">
      <c r="B11" s="60"/>
      <c r="C11" s="60"/>
      <c r="D11" s="60"/>
      <c r="E11" s="60"/>
      <c r="F11" s="60" t="s">
        <v>78</v>
      </c>
      <c r="G11" s="81">
        <f>+G12</f>
        <v>0.09</v>
      </c>
      <c r="H11" s="81">
        <f t="shared" ref="H11" si="3">+H12</f>
        <v>3</v>
      </c>
      <c r="I11" s="81">
        <f t="shared" ref="I11" si="4">+I12</f>
        <v>0</v>
      </c>
      <c r="J11" s="81">
        <f t="shared" ref="J11" si="5">+J12</f>
        <v>0.12</v>
      </c>
      <c r="K11" s="102">
        <f t="shared" ref="K11:K25" si="6">IFERROR(J11/G11*100,"")</f>
        <v>133.33333333333331</v>
      </c>
      <c r="L11" s="102">
        <f t="shared" si="2"/>
        <v>4</v>
      </c>
    </row>
    <row r="12" spans="1:12" x14ac:dyDescent="0.25">
      <c r="A12" s="113"/>
      <c r="B12" s="84">
        <v>6</v>
      </c>
      <c r="C12" s="84"/>
      <c r="D12" s="84">
        <v>6</v>
      </c>
      <c r="E12" s="84"/>
      <c r="F12" s="84" t="s">
        <v>2</v>
      </c>
      <c r="G12" s="85">
        <f>SUM(G13)</f>
        <v>0.09</v>
      </c>
      <c r="H12" s="85">
        <f t="shared" ref="H12" si="7">SUM(H13)</f>
        <v>3</v>
      </c>
      <c r="I12" s="85">
        <f t="shared" ref="I12" si="8">SUM(I13)</f>
        <v>0</v>
      </c>
      <c r="J12" s="85">
        <f t="shared" ref="J12" si="9">SUM(J13)</f>
        <v>0.12</v>
      </c>
      <c r="K12" s="122">
        <f t="shared" si="6"/>
        <v>133.33333333333331</v>
      </c>
      <c r="L12" s="122">
        <f t="shared" si="2"/>
        <v>4</v>
      </c>
    </row>
    <row r="13" spans="1:12" x14ac:dyDescent="0.25">
      <c r="A13" s="113"/>
      <c r="B13" s="6"/>
      <c r="C13" s="6">
        <v>64</v>
      </c>
      <c r="D13" s="7"/>
      <c r="E13" s="7">
        <v>64</v>
      </c>
      <c r="F13" s="7" t="s">
        <v>86</v>
      </c>
      <c r="G13" s="87">
        <v>0.09</v>
      </c>
      <c r="H13" s="87">
        <v>3</v>
      </c>
      <c r="I13" s="87"/>
      <c r="J13" s="89">
        <v>0.12</v>
      </c>
      <c r="K13" s="112">
        <f t="shared" si="6"/>
        <v>133.33333333333331</v>
      </c>
      <c r="L13" s="112">
        <f t="shared" si="2"/>
        <v>4</v>
      </c>
    </row>
    <row r="14" spans="1:12" x14ac:dyDescent="0.25">
      <c r="B14" s="60"/>
      <c r="C14" s="60"/>
      <c r="D14" s="60"/>
      <c r="E14" s="60"/>
      <c r="F14" s="96" t="s">
        <v>81</v>
      </c>
      <c r="G14" s="81">
        <f>+G15</f>
        <v>15405</v>
      </c>
      <c r="H14" s="81">
        <f t="shared" ref="H14" si="10">+H15</f>
        <v>17800</v>
      </c>
      <c r="I14" s="81">
        <f t="shared" ref="I14" si="11">+I15</f>
        <v>0</v>
      </c>
      <c r="J14" s="81">
        <f t="shared" ref="J14" si="12">+J15</f>
        <v>20041.8</v>
      </c>
      <c r="K14" s="102">
        <f t="shared" si="6"/>
        <v>130.09931840311586</v>
      </c>
      <c r="L14" s="102">
        <f t="shared" si="2"/>
        <v>112.59438202247189</v>
      </c>
    </row>
    <row r="15" spans="1:12" x14ac:dyDescent="0.25">
      <c r="B15" s="84">
        <v>6</v>
      </c>
      <c r="C15" s="84"/>
      <c r="D15" s="84">
        <v>6</v>
      </c>
      <c r="E15" s="84"/>
      <c r="F15" s="84" t="s">
        <v>2</v>
      </c>
      <c r="G15" s="85">
        <f>SUM(G16)</f>
        <v>15405</v>
      </c>
      <c r="H15" s="85">
        <f t="shared" ref="H15" si="13">SUM(H16)</f>
        <v>17800</v>
      </c>
      <c r="I15" s="85"/>
      <c r="J15" s="85">
        <f t="shared" ref="J15" si="14">SUM(J16)</f>
        <v>20041.8</v>
      </c>
      <c r="K15" s="122">
        <f t="shared" si="6"/>
        <v>130.09931840311586</v>
      </c>
      <c r="L15" s="122">
        <f t="shared" si="2"/>
        <v>112.59438202247189</v>
      </c>
    </row>
    <row r="16" spans="1:12" ht="25.5" x14ac:dyDescent="0.25">
      <c r="B16" s="6"/>
      <c r="C16" s="6">
        <v>65</v>
      </c>
      <c r="D16" s="7"/>
      <c r="E16" s="7">
        <v>65</v>
      </c>
      <c r="F16" s="25" t="s">
        <v>87</v>
      </c>
      <c r="G16" s="87">
        <v>15405</v>
      </c>
      <c r="H16" s="87">
        <v>17800</v>
      </c>
      <c r="I16" s="87"/>
      <c r="J16" s="124">
        <v>20041.8</v>
      </c>
      <c r="K16" s="112">
        <f t="shared" si="6"/>
        <v>130.09931840311586</v>
      </c>
      <c r="L16" s="112">
        <f t="shared" si="2"/>
        <v>112.59438202247189</v>
      </c>
    </row>
    <row r="17" spans="2:12" x14ac:dyDescent="0.25">
      <c r="B17" s="60"/>
      <c r="C17" s="60"/>
      <c r="D17" s="60"/>
      <c r="E17" s="60"/>
      <c r="F17" s="60" t="s">
        <v>83</v>
      </c>
      <c r="G17" s="81">
        <f>+G18</f>
        <v>1795728.92</v>
      </c>
      <c r="H17" s="81">
        <f t="shared" ref="H17" si="15">+H18</f>
        <v>2199350.29</v>
      </c>
      <c r="I17" s="81">
        <f t="shared" ref="I17" si="16">+I18</f>
        <v>0</v>
      </c>
      <c r="J17" s="81">
        <f t="shared" ref="J17" si="17">+J18</f>
        <v>1917025.53</v>
      </c>
      <c r="K17" s="102">
        <f t="shared" si="6"/>
        <v>106.75472832503026</v>
      </c>
      <c r="L17" s="102">
        <f t="shared" si="2"/>
        <v>87.16326538416034</v>
      </c>
    </row>
    <row r="18" spans="2:12" x14ac:dyDescent="0.25">
      <c r="B18" s="84">
        <v>6</v>
      </c>
      <c r="C18" s="84"/>
      <c r="D18" s="84">
        <v>6</v>
      </c>
      <c r="E18" s="84"/>
      <c r="F18" s="84" t="s">
        <v>2</v>
      </c>
      <c r="G18" s="85">
        <f>SUM(G19:G19)</f>
        <v>1795728.92</v>
      </c>
      <c r="H18" s="85">
        <f>SUM(H19:H19)</f>
        <v>2199350.29</v>
      </c>
      <c r="I18" s="85">
        <f>SUM(I19:I19)</f>
        <v>0</v>
      </c>
      <c r="J18" s="85">
        <f>SUM(J19:J19)</f>
        <v>1917025.53</v>
      </c>
      <c r="K18" s="122">
        <f t="shared" si="6"/>
        <v>106.75472832503026</v>
      </c>
      <c r="L18" s="122">
        <f t="shared" si="2"/>
        <v>87.16326538416034</v>
      </c>
    </row>
    <row r="19" spans="2:12" ht="25.5" x14ac:dyDescent="0.25">
      <c r="B19" s="5"/>
      <c r="C19" s="8">
        <v>63</v>
      </c>
      <c r="D19" s="8"/>
      <c r="E19" s="8">
        <v>63</v>
      </c>
      <c r="F19" s="8" t="s">
        <v>88</v>
      </c>
      <c r="G19" s="87">
        <v>1795728.92</v>
      </c>
      <c r="H19" s="87">
        <v>2199350.29</v>
      </c>
      <c r="I19" s="87"/>
      <c r="J19" s="89">
        <v>1917025.53</v>
      </c>
      <c r="K19" s="112">
        <f t="shared" si="6"/>
        <v>106.75472832503026</v>
      </c>
      <c r="L19" s="112">
        <f t="shared" si="2"/>
        <v>87.16326538416034</v>
      </c>
    </row>
    <row r="20" spans="2:12" x14ac:dyDescent="0.25">
      <c r="B20" s="60"/>
      <c r="C20" s="60"/>
      <c r="D20" s="60"/>
      <c r="E20" s="60"/>
      <c r="F20" s="60" t="s">
        <v>115</v>
      </c>
      <c r="G20" s="81">
        <f>+G21</f>
        <v>0</v>
      </c>
      <c r="H20" s="81">
        <f t="shared" ref="H20:J20" si="18">+H21</f>
        <v>0</v>
      </c>
      <c r="I20" s="81">
        <f t="shared" si="18"/>
        <v>0</v>
      </c>
      <c r="J20" s="81">
        <f t="shared" si="18"/>
        <v>0</v>
      </c>
      <c r="K20" s="102" t="str">
        <f t="shared" ref="K20:K22" si="19">IFERROR(J20/G20*100,"")</f>
        <v/>
      </c>
      <c r="L20" s="102" t="str">
        <f t="shared" ref="L20:L22" si="20">IFERROR(J20/H20*100,"")</f>
        <v/>
      </c>
    </row>
    <row r="21" spans="2:12" x14ac:dyDescent="0.25">
      <c r="B21" s="84">
        <v>6</v>
      </c>
      <c r="C21" s="84"/>
      <c r="D21" s="84">
        <v>6</v>
      </c>
      <c r="E21" s="84"/>
      <c r="F21" s="84" t="s">
        <v>2</v>
      </c>
      <c r="G21" s="85">
        <f>SUM(G22:G22)</f>
        <v>0</v>
      </c>
      <c r="H21" s="85">
        <f>SUM(H22:H22)</f>
        <v>0</v>
      </c>
      <c r="I21" s="85">
        <f>SUM(I22:I22)</f>
        <v>0</v>
      </c>
      <c r="J21" s="85">
        <f>SUM(J22:J22)</f>
        <v>0</v>
      </c>
      <c r="K21" s="122" t="str">
        <f t="shared" si="19"/>
        <v/>
      </c>
      <c r="L21" s="122" t="str">
        <f t="shared" si="20"/>
        <v/>
      </c>
    </row>
    <row r="22" spans="2:12" ht="25.5" x14ac:dyDescent="0.25">
      <c r="B22" s="5"/>
      <c r="C22" s="8">
        <v>63</v>
      </c>
      <c r="D22" s="8"/>
      <c r="E22" s="8">
        <v>63</v>
      </c>
      <c r="F22" s="8" t="s">
        <v>88</v>
      </c>
      <c r="G22" s="87">
        <v>0</v>
      </c>
      <c r="H22" s="87"/>
      <c r="I22" s="87"/>
      <c r="J22" s="89">
        <v>0</v>
      </c>
      <c r="K22" s="112" t="str">
        <f t="shared" si="19"/>
        <v/>
      </c>
      <c r="L22" s="112" t="str">
        <f t="shared" si="20"/>
        <v/>
      </c>
    </row>
    <row r="23" spans="2:12" x14ac:dyDescent="0.25">
      <c r="B23" s="60"/>
      <c r="C23" s="60"/>
      <c r="D23" s="60"/>
      <c r="E23" s="60"/>
      <c r="F23" s="60" t="s">
        <v>84</v>
      </c>
      <c r="G23" s="81">
        <f>+G24</f>
        <v>14970</v>
      </c>
      <c r="H23" s="81">
        <f>+H24</f>
        <v>16500</v>
      </c>
      <c r="I23" s="81">
        <f>+I24</f>
        <v>0</v>
      </c>
      <c r="J23" s="81">
        <f>+J24</f>
        <v>15840</v>
      </c>
      <c r="K23" s="102">
        <f t="shared" si="6"/>
        <v>105.81162324649299</v>
      </c>
      <c r="L23" s="102">
        <f t="shared" si="2"/>
        <v>96</v>
      </c>
    </row>
    <row r="24" spans="2:12" x14ac:dyDescent="0.25">
      <c r="B24" s="84">
        <v>6</v>
      </c>
      <c r="C24" s="84"/>
      <c r="D24" s="84">
        <v>6</v>
      </c>
      <c r="E24" s="84"/>
      <c r="F24" s="84" t="s">
        <v>3</v>
      </c>
      <c r="G24" s="85">
        <f>SUM(G25)</f>
        <v>14970</v>
      </c>
      <c r="H24" s="85">
        <f t="shared" ref="H24" si="21">SUM(H25)</f>
        <v>16500</v>
      </c>
      <c r="I24" s="85">
        <f t="shared" ref="I24" si="22">SUM(I25)</f>
        <v>0</v>
      </c>
      <c r="J24" s="85">
        <f t="shared" ref="J24" si="23">SUM(J25)</f>
        <v>15840</v>
      </c>
      <c r="K24" s="122">
        <f t="shared" si="6"/>
        <v>105.81162324649299</v>
      </c>
      <c r="L24" s="122">
        <f t="shared" si="2"/>
        <v>96</v>
      </c>
    </row>
    <row r="25" spans="2:12" x14ac:dyDescent="0.25">
      <c r="B25" s="5"/>
      <c r="C25" s="8">
        <v>66</v>
      </c>
      <c r="D25" s="8"/>
      <c r="E25" s="8">
        <v>66</v>
      </c>
      <c r="F25" s="8" t="s">
        <v>111</v>
      </c>
      <c r="G25" s="87">
        <v>14970</v>
      </c>
      <c r="H25" s="87">
        <v>16500</v>
      </c>
      <c r="I25" s="87"/>
      <c r="J25" s="89">
        <v>15840</v>
      </c>
      <c r="K25" s="112">
        <f t="shared" si="6"/>
        <v>105.81162324649299</v>
      </c>
      <c r="L25" s="112">
        <f t="shared" si="2"/>
        <v>96</v>
      </c>
    </row>
    <row r="26" spans="2:12" x14ac:dyDescent="0.25">
      <c r="B26" s="127">
        <v>7</v>
      </c>
      <c r="C26" s="128">
        <v>72</v>
      </c>
      <c r="D26" s="128"/>
      <c r="E26" s="129"/>
      <c r="F26" s="135" t="s">
        <v>119</v>
      </c>
      <c r="G26" s="130"/>
      <c r="H26" s="131"/>
      <c r="I26" s="130"/>
      <c r="J26" s="132"/>
      <c r="K26" s="133"/>
      <c r="L26" s="134"/>
    </row>
    <row r="27" spans="2:12" ht="15.75" customHeight="1" x14ac:dyDescent="0.25">
      <c r="K27" s="110"/>
      <c r="L27" s="110"/>
    </row>
    <row r="28" spans="2:12" ht="15.75" customHeight="1" x14ac:dyDescent="0.25">
      <c r="B28" s="15"/>
      <c r="C28" s="15"/>
      <c r="D28" s="15"/>
      <c r="E28" s="15"/>
      <c r="F28" s="15"/>
      <c r="G28" s="15"/>
      <c r="H28" s="15"/>
      <c r="I28" s="15"/>
      <c r="J28" s="3"/>
      <c r="K28" s="111"/>
      <c r="L28" s="111"/>
    </row>
    <row r="29" spans="2:12" ht="33" customHeight="1" x14ac:dyDescent="0.25">
      <c r="B29" s="183" t="s">
        <v>6</v>
      </c>
      <c r="C29" s="184"/>
      <c r="D29" s="184"/>
      <c r="E29" s="184"/>
      <c r="F29" s="185"/>
      <c r="G29" s="31" t="s">
        <v>125</v>
      </c>
      <c r="H29" s="31" t="s">
        <v>128</v>
      </c>
      <c r="I29" s="31" t="s">
        <v>130</v>
      </c>
      <c r="J29" s="31" t="s">
        <v>129</v>
      </c>
      <c r="K29" s="108" t="s">
        <v>10</v>
      </c>
      <c r="L29" s="108" t="s">
        <v>21</v>
      </c>
    </row>
    <row r="30" spans="2:12" s="106" customFormat="1" ht="11.25" x14ac:dyDescent="0.2">
      <c r="B30" s="189">
        <v>1</v>
      </c>
      <c r="C30" s="190"/>
      <c r="D30" s="190"/>
      <c r="E30" s="190"/>
      <c r="F30" s="191"/>
      <c r="G30" s="32">
        <v>2</v>
      </c>
      <c r="H30" s="32">
        <v>3</v>
      </c>
      <c r="I30" s="32">
        <v>4</v>
      </c>
      <c r="J30" s="32">
        <v>5</v>
      </c>
      <c r="K30" s="109" t="s">
        <v>12</v>
      </c>
      <c r="L30" s="109" t="s">
        <v>127</v>
      </c>
    </row>
    <row r="31" spans="2:12" x14ac:dyDescent="0.25">
      <c r="B31" s="60"/>
      <c r="C31" s="60"/>
      <c r="D31" s="60"/>
      <c r="E31" s="60"/>
      <c r="F31" s="60" t="s">
        <v>19</v>
      </c>
      <c r="G31" s="81">
        <v>1947788.44</v>
      </c>
      <c r="H31" s="81">
        <v>2437014.4700000002</v>
      </c>
      <c r="I31" s="81"/>
      <c r="J31" s="62">
        <v>2375233.9500000002</v>
      </c>
      <c r="K31" s="102">
        <f t="shared" ref="K31:K85" si="24">IFERROR(J31/G31*100,"")</f>
        <v>121.94517131439595</v>
      </c>
      <c r="L31" s="102">
        <f t="shared" ref="L31:L85" si="25">IFERROR(J31/H31*100,"")</f>
        <v>97.464909594894607</v>
      </c>
    </row>
    <row r="32" spans="2:12" x14ac:dyDescent="0.25">
      <c r="B32" s="60"/>
      <c r="C32" s="60"/>
      <c r="D32" s="60"/>
      <c r="E32" s="60"/>
      <c r="F32" s="60" t="s">
        <v>76</v>
      </c>
      <c r="G32" s="81">
        <f>G33+G38</f>
        <v>11529.74</v>
      </c>
      <c r="H32" s="81">
        <f>H33+H38</f>
        <v>47621.24</v>
      </c>
      <c r="I32" s="64"/>
      <c r="J32" s="62">
        <f>J33+J38</f>
        <v>123005.25</v>
      </c>
      <c r="K32" s="102">
        <f t="shared" si="24"/>
        <v>1066.851897787808</v>
      </c>
      <c r="L32" s="102">
        <f t="shared" si="25"/>
        <v>258.29913290792092</v>
      </c>
    </row>
    <row r="33" spans="1:12" x14ac:dyDescent="0.25">
      <c r="B33" s="84">
        <v>3</v>
      </c>
      <c r="C33" s="84"/>
      <c r="D33" s="84">
        <v>3</v>
      </c>
      <c r="E33" s="84"/>
      <c r="F33" s="84" t="s">
        <v>3</v>
      </c>
      <c r="G33" s="85">
        <f>G34+G35+G36+G37</f>
        <v>11529.74</v>
      </c>
      <c r="H33" s="70">
        <v>45821.24</v>
      </c>
      <c r="I33" s="70"/>
      <c r="J33" s="78">
        <f>SUM(J34:J37)</f>
        <v>121205.25</v>
      </c>
      <c r="K33" s="122">
        <f t="shared" si="24"/>
        <v>1051.240097348249</v>
      </c>
      <c r="L33" s="122">
        <f t="shared" si="25"/>
        <v>264.51761235619114</v>
      </c>
    </row>
    <row r="34" spans="1:12" x14ac:dyDescent="0.25">
      <c r="B34" s="5"/>
      <c r="C34" s="8">
        <v>31</v>
      </c>
      <c r="D34" s="8"/>
      <c r="E34" s="8">
        <v>31</v>
      </c>
      <c r="F34" s="8" t="s">
        <v>4</v>
      </c>
      <c r="G34" s="87"/>
      <c r="H34" s="87">
        <v>4754.1899999999996</v>
      </c>
      <c r="I34" s="87"/>
      <c r="J34" s="89">
        <v>4788.2</v>
      </c>
      <c r="K34" s="112" t="str">
        <f t="shared" si="24"/>
        <v/>
      </c>
      <c r="L34" s="112">
        <f t="shared" si="25"/>
        <v>100.71536896926712</v>
      </c>
    </row>
    <row r="35" spans="1:12" s="107" customFormat="1" x14ac:dyDescent="0.25">
      <c r="B35" s="6"/>
      <c r="C35" s="6">
        <v>32</v>
      </c>
      <c r="D35" s="7"/>
      <c r="E35" s="7">
        <v>32</v>
      </c>
      <c r="F35" s="6" t="s">
        <v>9</v>
      </c>
      <c r="G35" s="87">
        <v>11529.74</v>
      </c>
      <c r="H35" s="87">
        <v>7467.05</v>
      </c>
      <c r="I35" s="87"/>
      <c r="J35" s="89">
        <v>7467.05</v>
      </c>
      <c r="K35" s="112">
        <f t="shared" si="24"/>
        <v>64.763385817893564</v>
      </c>
      <c r="L35" s="112">
        <f t="shared" si="25"/>
        <v>100</v>
      </c>
    </row>
    <row r="36" spans="1:12" x14ac:dyDescent="0.25">
      <c r="B36" s="6"/>
      <c r="C36" s="6">
        <v>34</v>
      </c>
      <c r="D36" s="7"/>
      <c r="E36" s="7">
        <v>34</v>
      </c>
      <c r="F36" s="7" t="s">
        <v>77</v>
      </c>
      <c r="G36" s="87">
        <v>0</v>
      </c>
      <c r="H36" s="87">
        <v>0</v>
      </c>
      <c r="I36" s="87"/>
      <c r="J36" s="89">
        <v>0</v>
      </c>
      <c r="K36" s="112"/>
      <c r="L36" s="112" t="str">
        <f t="shared" si="25"/>
        <v/>
      </c>
    </row>
    <row r="37" spans="1:12" x14ac:dyDescent="0.25">
      <c r="B37" s="6"/>
      <c r="C37" s="6">
        <v>37</v>
      </c>
      <c r="D37" s="7"/>
      <c r="E37" s="7">
        <v>37</v>
      </c>
      <c r="F37" s="7" t="s">
        <v>105</v>
      </c>
      <c r="G37" s="87">
        <v>0</v>
      </c>
      <c r="H37" s="87">
        <v>108200</v>
      </c>
      <c r="I37" s="87">
        <v>0</v>
      </c>
      <c r="J37" s="89">
        <v>108950</v>
      </c>
      <c r="K37" s="112" t="str">
        <f t="shared" si="24"/>
        <v/>
      </c>
      <c r="L37" s="112">
        <f t="shared" si="25"/>
        <v>100.69316081330868</v>
      </c>
    </row>
    <row r="38" spans="1:12" x14ac:dyDescent="0.25">
      <c r="B38" s="91">
        <v>4</v>
      </c>
      <c r="C38" s="92"/>
      <c r="D38" s="92">
        <v>4</v>
      </c>
      <c r="E38" s="92"/>
      <c r="F38" s="93" t="s">
        <v>5</v>
      </c>
      <c r="G38" s="85">
        <f>G39</f>
        <v>0</v>
      </c>
      <c r="H38" s="85">
        <f>H39</f>
        <v>1800</v>
      </c>
      <c r="I38" s="70">
        <v>0</v>
      </c>
      <c r="J38" s="78">
        <f>J39</f>
        <v>1800</v>
      </c>
      <c r="K38" s="122" t="str">
        <f t="shared" si="24"/>
        <v/>
      </c>
      <c r="L38" s="122">
        <f t="shared" si="25"/>
        <v>100</v>
      </c>
    </row>
    <row r="39" spans="1:12" x14ac:dyDescent="0.25">
      <c r="B39" s="8"/>
      <c r="C39" s="8">
        <v>42</v>
      </c>
      <c r="D39" s="8"/>
      <c r="E39" s="8">
        <v>42</v>
      </c>
      <c r="F39" s="19" t="s">
        <v>64</v>
      </c>
      <c r="G39" s="87"/>
      <c r="H39" s="87">
        <v>1800</v>
      </c>
      <c r="I39" s="90">
        <v>0</v>
      </c>
      <c r="J39" s="89">
        <v>1800</v>
      </c>
      <c r="K39" s="112" t="str">
        <f t="shared" si="24"/>
        <v/>
      </c>
      <c r="L39" s="112">
        <f t="shared" si="25"/>
        <v>100</v>
      </c>
    </row>
    <row r="40" spans="1:12" x14ac:dyDescent="0.25">
      <c r="B40" s="60"/>
      <c r="C40" s="60"/>
      <c r="D40" s="60"/>
      <c r="E40" s="60"/>
      <c r="F40" s="60" t="s">
        <v>78</v>
      </c>
      <c r="G40" s="81"/>
      <c r="H40" s="81">
        <f>H41</f>
        <v>3</v>
      </c>
      <c r="I40" s="64"/>
      <c r="J40" s="62">
        <f>+J41</f>
        <v>0</v>
      </c>
      <c r="K40" s="102" t="str">
        <f t="shared" si="24"/>
        <v/>
      </c>
      <c r="L40" s="102">
        <f t="shared" si="25"/>
        <v>0</v>
      </c>
    </row>
    <row r="41" spans="1:12" x14ac:dyDescent="0.25">
      <c r="A41" s="113"/>
      <c r="B41" s="84">
        <v>3</v>
      </c>
      <c r="C41" s="84"/>
      <c r="D41" s="84">
        <v>3</v>
      </c>
      <c r="E41" s="84"/>
      <c r="F41" s="84" t="s">
        <v>3</v>
      </c>
      <c r="G41" s="85"/>
      <c r="H41" s="85">
        <f>H42</f>
        <v>3</v>
      </c>
      <c r="I41" s="70"/>
      <c r="J41" s="78">
        <f>+J42</f>
        <v>0</v>
      </c>
      <c r="K41" s="122" t="str">
        <f t="shared" si="24"/>
        <v/>
      </c>
      <c r="L41" s="122">
        <f t="shared" si="25"/>
        <v>0</v>
      </c>
    </row>
    <row r="42" spans="1:12" x14ac:dyDescent="0.25">
      <c r="A42" s="113"/>
      <c r="B42" s="6"/>
      <c r="C42" s="6">
        <v>32</v>
      </c>
      <c r="D42" s="7"/>
      <c r="E42" s="7">
        <v>32</v>
      </c>
      <c r="F42" s="7" t="s">
        <v>9</v>
      </c>
      <c r="G42" s="86"/>
      <c r="H42" s="87">
        <v>3</v>
      </c>
      <c r="I42" s="87"/>
      <c r="J42" s="89"/>
      <c r="K42" s="112" t="str">
        <f t="shared" si="24"/>
        <v/>
      </c>
      <c r="L42" s="112">
        <f t="shared" si="25"/>
        <v>0</v>
      </c>
    </row>
    <row r="43" spans="1:12" x14ac:dyDescent="0.25">
      <c r="A43" s="113"/>
      <c r="B43" s="94"/>
      <c r="C43" s="61"/>
      <c r="D43" s="61"/>
      <c r="E43" s="61"/>
      <c r="F43" s="95" t="s">
        <v>79</v>
      </c>
      <c r="G43" s="61"/>
      <c r="H43" s="121">
        <f>H44</f>
        <v>0.1</v>
      </c>
      <c r="I43" s="61"/>
      <c r="J43" s="125">
        <f>+J44</f>
        <v>0</v>
      </c>
      <c r="K43" s="123" t="str">
        <f t="shared" si="24"/>
        <v/>
      </c>
      <c r="L43" s="123">
        <f t="shared" si="25"/>
        <v>0</v>
      </c>
    </row>
    <row r="44" spans="1:12" x14ac:dyDescent="0.25">
      <c r="A44" s="113"/>
      <c r="B44" s="84">
        <v>3</v>
      </c>
      <c r="C44" s="84"/>
      <c r="D44" s="84">
        <v>3</v>
      </c>
      <c r="E44" s="84"/>
      <c r="F44" s="84" t="s">
        <v>3</v>
      </c>
      <c r="G44" s="85"/>
      <c r="H44" s="85">
        <f>H45</f>
        <v>0.1</v>
      </c>
      <c r="I44" s="70">
        <v>0</v>
      </c>
      <c r="J44" s="78">
        <f>+J45</f>
        <v>0</v>
      </c>
      <c r="K44" s="122" t="str">
        <f t="shared" si="24"/>
        <v/>
      </c>
      <c r="L44" s="122">
        <f t="shared" si="25"/>
        <v>0</v>
      </c>
    </row>
    <row r="45" spans="1:12" x14ac:dyDescent="0.25">
      <c r="A45" s="113"/>
      <c r="B45" s="6"/>
      <c r="C45" s="6">
        <v>21</v>
      </c>
      <c r="D45" s="7"/>
      <c r="E45" s="7">
        <v>32</v>
      </c>
      <c r="F45" s="7" t="s">
        <v>9</v>
      </c>
      <c r="G45" s="86"/>
      <c r="H45" s="87">
        <v>0.1</v>
      </c>
      <c r="I45" s="87">
        <v>0</v>
      </c>
      <c r="J45" s="89">
        <v>0</v>
      </c>
      <c r="K45" s="112" t="str">
        <f t="shared" si="24"/>
        <v/>
      </c>
      <c r="L45" s="112">
        <f t="shared" si="25"/>
        <v>0</v>
      </c>
    </row>
    <row r="46" spans="1:12" ht="25.5" x14ac:dyDescent="0.25">
      <c r="B46" s="60"/>
      <c r="C46" s="60"/>
      <c r="D46" s="60"/>
      <c r="E46" s="60"/>
      <c r="F46" s="96" t="s">
        <v>80</v>
      </c>
      <c r="G46" s="81">
        <f>G47</f>
        <v>108894.06</v>
      </c>
      <c r="H46" s="81">
        <f>H47</f>
        <v>129116.88</v>
      </c>
      <c r="I46" s="81"/>
      <c r="J46" s="62">
        <f>J47</f>
        <v>136916.32999999999</v>
      </c>
      <c r="K46" s="102">
        <f t="shared" si="24"/>
        <v>125.73351567569433</v>
      </c>
      <c r="L46" s="102">
        <f t="shared" si="25"/>
        <v>106.0406121957098</v>
      </c>
    </row>
    <row r="47" spans="1:12" x14ac:dyDescent="0.25">
      <c r="B47" s="84">
        <v>3</v>
      </c>
      <c r="C47" s="84"/>
      <c r="D47" s="84">
        <v>3</v>
      </c>
      <c r="E47" s="84"/>
      <c r="F47" s="84" t="s">
        <v>3</v>
      </c>
      <c r="G47" s="85">
        <f>SUM(G48:G49)</f>
        <v>108894.06</v>
      </c>
      <c r="H47" s="85">
        <f>SUM(H48:H49)</f>
        <v>129116.88</v>
      </c>
      <c r="I47" s="70"/>
      <c r="J47" s="78">
        <f>SUM(J48:J49)</f>
        <v>136916.32999999999</v>
      </c>
      <c r="K47" s="122">
        <f t="shared" si="24"/>
        <v>125.73351567569433</v>
      </c>
      <c r="L47" s="122">
        <f t="shared" si="25"/>
        <v>106.0406121957098</v>
      </c>
    </row>
    <row r="48" spans="1:12" x14ac:dyDescent="0.25">
      <c r="B48" s="6"/>
      <c r="C48" s="6">
        <v>32</v>
      </c>
      <c r="D48" s="7"/>
      <c r="E48" s="7">
        <v>32</v>
      </c>
      <c r="F48" s="6" t="s">
        <v>9</v>
      </c>
      <c r="G48" s="87">
        <v>107750.56</v>
      </c>
      <c r="H48" s="87">
        <v>127816.88</v>
      </c>
      <c r="I48" s="87"/>
      <c r="J48" s="89">
        <v>135616.32999999999</v>
      </c>
      <c r="K48" s="112">
        <f t="shared" si="24"/>
        <v>125.86136907316305</v>
      </c>
      <c r="L48" s="112">
        <f t="shared" si="25"/>
        <v>106.10205005786402</v>
      </c>
    </row>
    <row r="49" spans="2:12" x14ac:dyDescent="0.25">
      <c r="B49" s="6"/>
      <c r="C49" s="6">
        <v>34</v>
      </c>
      <c r="D49" s="7"/>
      <c r="E49" s="7">
        <v>34</v>
      </c>
      <c r="F49" s="7" t="s">
        <v>77</v>
      </c>
      <c r="G49" s="87">
        <v>1143.5</v>
      </c>
      <c r="H49" s="87">
        <v>1300</v>
      </c>
      <c r="I49" s="87"/>
      <c r="J49" s="89">
        <v>1300</v>
      </c>
      <c r="K49" s="112">
        <f t="shared" si="24"/>
        <v>113.68605159597726</v>
      </c>
      <c r="L49" s="112">
        <f t="shared" si="25"/>
        <v>100</v>
      </c>
    </row>
    <row r="50" spans="2:12" x14ac:dyDescent="0.25">
      <c r="B50" s="60"/>
      <c r="C50" s="60"/>
      <c r="D50" s="60"/>
      <c r="E50" s="60"/>
      <c r="F50" s="96" t="s">
        <v>81</v>
      </c>
      <c r="G50" s="81">
        <f>G51</f>
        <v>5984.28</v>
      </c>
      <c r="H50" s="81">
        <v>19000</v>
      </c>
      <c r="I50" s="81"/>
      <c r="J50" s="62">
        <v>15402.84</v>
      </c>
      <c r="K50" s="102">
        <f t="shared" si="24"/>
        <v>257.38835749664122</v>
      </c>
      <c r="L50" s="102">
        <f t="shared" si="25"/>
        <v>81.067578947368418</v>
      </c>
    </row>
    <row r="51" spans="2:12" x14ac:dyDescent="0.25">
      <c r="B51" s="84">
        <v>3</v>
      </c>
      <c r="C51" s="84"/>
      <c r="D51" s="84">
        <v>3</v>
      </c>
      <c r="E51" s="84"/>
      <c r="F51" s="84" t="s">
        <v>3</v>
      </c>
      <c r="G51" s="85">
        <f>SUM(G52:G53)</f>
        <v>5984.28</v>
      </c>
      <c r="H51" s="85">
        <f>SUM(H52:H53)</f>
        <v>17000</v>
      </c>
      <c r="I51" s="70"/>
      <c r="J51" s="78">
        <f>SUM(J52:J55)</f>
        <v>15402.84</v>
      </c>
      <c r="K51" s="122">
        <f t="shared" si="24"/>
        <v>257.38835749664122</v>
      </c>
      <c r="L51" s="122">
        <f t="shared" si="25"/>
        <v>90.604941176470589</v>
      </c>
    </row>
    <row r="52" spans="2:12" x14ac:dyDescent="0.25">
      <c r="B52" s="6"/>
      <c r="C52" s="6">
        <v>31</v>
      </c>
      <c r="D52" s="7"/>
      <c r="E52" s="7">
        <v>31</v>
      </c>
      <c r="F52" s="6" t="s">
        <v>4</v>
      </c>
      <c r="G52" s="87"/>
      <c r="H52" s="87">
        <v>0</v>
      </c>
      <c r="I52" s="87"/>
      <c r="J52" s="89"/>
      <c r="K52" s="112" t="str">
        <f t="shared" si="24"/>
        <v/>
      </c>
      <c r="L52" s="112" t="str">
        <f t="shared" si="25"/>
        <v/>
      </c>
    </row>
    <row r="53" spans="2:12" x14ac:dyDescent="0.25">
      <c r="B53" s="6"/>
      <c r="C53" s="6">
        <v>32</v>
      </c>
      <c r="D53" s="7"/>
      <c r="E53" s="7">
        <v>32</v>
      </c>
      <c r="F53" s="7" t="s">
        <v>9</v>
      </c>
      <c r="G53" s="87">
        <v>5984.28</v>
      </c>
      <c r="H53" s="87">
        <v>17000</v>
      </c>
      <c r="I53" s="87"/>
      <c r="J53" s="89">
        <v>14615.73</v>
      </c>
      <c r="K53" s="112">
        <f t="shared" si="24"/>
        <v>244.2353967394574</v>
      </c>
      <c r="L53" s="112">
        <f t="shared" si="25"/>
        <v>85.974882352941179</v>
      </c>
    </row>
    <row r="54" spans="2:12" x14ac:dyDescent="0.25">
      <c r="B54" s="6"/>
      <c r="C54" s="6"/>
      <c r="D54" s="7"/>
      <c r="E54" s="7">
        <v>42</v>
      </c>
      <c r="F54" s="7" t="s">
        <v>64</v>
      </c>
      <c r="G54" s="87"/>
      <c r="H54" s="87">
        <v>800</v>
      </c>
      <c r="I54" s="87"/>
      <c r="J54" s="89">
        <v>718.75</v>
      </c>
      <c r="K54" s="112"/>
      <c r="L54" s="112"/>
    </row>
    <row r="55" spans="2:12" x14ac:dyDescent="0.25">
      <c r="B55" s="6"/>
      <c r="C55" s="6"/>
      <c r="D55" s="7"/>
      <c r="E55" s="7">
        <v>34</v>
      </c>
      <c r="F55" s="7" t="s">
        <v>77</v>
      </c>
      <c r="G55" s="87"/>
      <c r="H55" s="87"/>
      <c r="I55" s="87"/>
      <c r="J55" s="89">
        <v>68.36</v>
      </c>
      <c r="K55" s="112"/>
      <c r="L55" s="112"/>
    </row>
    <row r="56" spans="2:12" ht="25.5" x14ac:dyDescent="0.25">
      <c r="B56" s="60"/>
      <c r="C56" s="60"/>
      <c r="D56" s="60"/>
      <c r="E56" s="60"/>
      <c r="F56" s="96" t="s">
        <v>82</v>
      </c>
      <c r="G56" s="81">
        <v>11799.93</v>
      </c>
      <c r="H56" s="81">
        <v>10924.24</v>
      </c>
      <c r="I56" s="81"/>
      <c r="J56" s="62"/>
      <c r="K56" s="102">
        <f t="shared" si="24"/>
        <v>0</v>
      </c>
      <c r="L56" s="102">
        <f t="shared" si="25"/>
        <v>0</v>
      </c>
    </row>
    <row r="57" spans="2:12" x14ac:dyDescent="0.25">
      <c r="B57" s="84">
        <v>3</v>
      </c>
      <c r="C57" s="84"/>
      <c r="D57" s="84">
        <v>3</v>
      </c>
      <c r="E57" s="84"/>
      <c r="F57" s="84" t="s">
        <v>3</v>
      </c>
      <c r="G57" s="85">
        <v>11799.93</v>
      </c>
      <c r="H57" s="85">
        <f>H58</f>
        <v>8445.0300000000007</v>
      </c>
      <c r="I57" s="70"/>
      <c r="J57" s="78">
        <v>8543.4500000000007</v>
      </c>
      <c r="K57" s="122">
        <f t="shared" si="24"/>
        <v>72.402548150709379</v>
      </c>
      <c r="L57" s="122">
        <f t="shared" si="25"/>
        <v>101.16541918738002</v>
      </c>
    </row>
    <row r="58" spans="2:12" x14ac:dyDescent="0.25">
      <c r="B58" s="6"/>
      <c r="C58" s="6">
        <v>32</v>
      </c>
      <c r="D58" s="7"/>
      <c r="E58" s="7">
        <v>32</v>
      </c>
      <c r="F58" s="6" t="s">
        <v>9</v>
      </c>
      <c r="G58" s="87">
        <v>11795.02</v>
      </c>
      <c r="H58" s="87">
        <v>8445.0300000000007</v>
      </c>
      <c r="I58" s="87"/>
      <c r="J58" s="89">
        <v>8443.4500000000007</v>
      </c>
      <c r="K58" s="112">
        <f t="shared" si="24"/>
        <v>71.584872259648563</v>
      </c>
      <c r="L58" s="112">
        <f t="shared" si="25"/>
        <v>99.981290771021534</v>
      </c>
    </row>
    <row r="59" spans="2:12" x14ac:dyDescent="0.25">
      <c r="B59" s="6"/>
      <c r="C59" s="6"/>
      <c r="D59" s="7"/>
      <c r="E59" s="7">
        <v>34</v>
      </c>
      <c r="F59" s="6" t="s">
        <v>77</v>
      </c>
      <c r="G59" s="87">
        <v>4.66</v>
      </c>
      <c r="H59" s="87">
        <v>100</v>
      </c>
      <c r="I59" s="87"/>
      <c r="J59" s="89">
        <v>100</v>
      </c>
      <c r="K59" s="112"/>
      <c r="L59" s="112"/>
    </row>
    <row r="60" spans="2:12" x14ac:dyDescent="0.25">
      <c r="B60" s="6"/>
      <c r="C60" s="6"/>
      <c r="D60" s="7"/>
      <c r="E60" s="7">
        <v>42</v>
      </c>
      <c r="F60" s="6" t="s">
        <v>126</v>
      </c>
      <c r="G60" s="87">
        <v>0.25</v>
      </c>
      <c r="H60" s="87"/>
      <c r="I60" s="87"/>
      <c r="J60" s="89"/>
      <c r="K60" s="112"/>
      <c r="L60" s="112"/>
    </row>
    <row r="61" spans="2:12" x14ac:dyDescent="0.25">
      <c r="B61" s="60"/>
      <c r="C61" s="60"/>
      <c r="D61" s="60"/>
      <c r="E61" s="60"/>
      <c r="F61" s="60" t="s">
        <v>83</v>
      </c>
      <c r="G61" s="81">
        <v>1792160.2</v>
      </c>
      <c r="H61" s="81">
        <v>1865095.87</v>
      </c>
      <c r="I61" s="81"/>
      <c r="J61" s="62">
        <v>2071631.65</v>
      </c>
      <c r="K61" s="102">
        <f t="shared" si="24"/>
        <v>115.5941109505724</v>
      </c>
      <c r="L61" s="102">
        <f t="shared" si="25"/>
        <v>111.07373531420666</v>
      </c>
    </row>
    <row r="62" spans="2:12" x14ac:dyDescent="0.25">
      <c r="B62" s="84">
        <v>3</v>
      </c>
      <c r="C62" s="84"/>
      <c r="D62" s="84">
        <v>3</v>
      </c>
      <c r="E62" s="84"/>
      <c r="F62" s="84" t="s">
        <v>3</v>
      </c>
      <c r="G62" s="85">
        <v>1791363.2</v>
      </c>
      <c r="H62" s="85">
        <f>SUM(H63:H68)</f>
        <v>2124750.29</v>
      </c>
      <c r="I62" s="85"/>
      <c r="J62" s="78">
        <v>2071631.65</v>
      </c>
      <c r="K62" s="122">
        <f t="shared" si="24"/>
        <v>115.64554022322217</v>
      </c>
      <c r="L62" s="122">
        <f t="shared" si="25"/>
        <v>97.500005518295509</v>
      </c>
    </row>
    <row r="63" spans="2:12" x14ac:dyDescent="0.25">
      <c r="B63" s="5"/>
      <c r="C63" s="8">
        <v>31</v>
      </c>
      <c r="D63" s="8"/>
      <c r="E63" s="8">
        <v>31</v>
      </c>
      <c r="F63" s="8" t="s">
        <v>4</v>
      </c>
      <c r="G63" s="87">
        <v>1781339.41</v>
      </c>
      <c r="H63" s="87">
        <v>2111393.16</v>
      </c>
      <c r="I63" s="87"/>
      <c r="J63" s="89">
        <v>2062618.83</v>
      </c>
      <c r="K63" s="112">
        <f t="shared" si="24"/>
        <v>115.79033273619652</v>
      </c>
      <c r="L63" s="112">
        <f t="shared" si="25"/>
        <v>97.689945628127347</v>
      </c>
    </row>
    <row r="64" spans="2:12" x14ac:dyDescent="0.25">
      <c r="B64" s="6"/>
      <c r="C64" s="6">
        <v>32</v>
      </c>
      <c r="D64" s="7"/>
      <c r="E64" s="7">
        <v>32</v>
      </c>
      <c r="F64" s="6" t="s">
        <v>9</v>
      </c>
      <c r="G64" s="87">
        <v>7971.44</v>
      </c>
      <c r="H64" s="87">
        <v>10500</v>
      </c>
      <c r="I64" s="87"/>
      <c r="J64" s="89">
        <v>6405.71</v>
      </c>
      <c r="K64" s="112">
        <f t="shared" si="24"/>
        <v>80.358253966660982</v>
      </c>
      <c r="L64" s="112">
        <f t="shared" si="25"/>
        <v>61.006761904761909</v>
      </c>
    </row>
    <row r="65" spans="2:12" x14ac:dyDescent="0.25">
      <c r="B65" s="6"/>
      <c r="C65" s="6">
        <v>34</v>
      </c>
      <c r="D65" s="7"/>
      <c r="E65" s="7">
        <v>34</v>
      </c>
      <c r="F65" s="6" t="s">
        <v>77</v>
      </c>
      <c r="G65" s="87">
        <v>106.48</v>
      </c>
      <c r="H65" s="87">
        <v>0</v>
      </c>
      <c r="I65" s="87"/>
      <c r="J65" s="89"/>
      <c r="K65" s="112"/>
      <c r="L65" s="112"/>
    </row>
    <row r="66" spans="2:12" x14ac:dyDescent="0.25">
      <c r="B66" s="6"/>
      <c r="C66" s="6"/>
      <c r="D66" s="7"/>
      <c r="E66" s="7">
        <v>38</v>
      </c>
      <c r="F66" s="7" t="s">
        <v>110</v>
      </c>
      <c r="G66" s="87">
        <v>1945.87</v>
      </c>
      <c r="H66" s="87">
        <v>1857.13</v>
      </c>
      <c r="I66" s="87"/>
      <c r="J66" s="89">
        <v>1857.13</v>
      </c>
      <c r="K66" s="112">
        <f t="shared" si="24"/>
        <v>95.439572016630109</v>
      </c>
      <c r="L66" s="112">
        <f t="shared" si="25"/>
        <v>100</v>
      </c>
    </row>
    <row r="67" spans="2:12" x14ac:dyDescent="0.25">
      <c r="B67" s="8"/>
      <c r="C67" s="8">
        <v>37</v>
      </c>
      <c r="D67" s="8"/>
      <c r="E67" s="8">
        <v>37</v>
      </c>
      <c r="F67" s="19" t="s">
        <v>105</v>
      </c>
      <c r="G67" s="87">
        <v>0</v>
      </c>
      <c r="H67" s="87"/>
      <c r="I67" s="90"/>
      <c r="J67" s="89">
        <v>0</v>
      </c>
      <c r="K67" s="112" t="str">
        <f t="shared" ref="K67:K71" si="26">IFERROR(J67/G67*100,"")</f>
        <v/>
      </c>
      <c r="L67" s="112" t="str">
        <f t="shared" ref="L67:L71" si="27">IFERROR(J67/H67*100,"")</f>
        <v/>
      </c>
    </row>
    <row r="68" spans="2:12" x14ac:dyDescent="0.25">
      <c r="B68" s="8"/>
      <c r="C68" s="8"/>
      <c r="D68" s="8"/>
      <c r="E68" s="8">
        <v>42</v>
      </c>
      <c r="F68" s="19" t="s">
        <v>64</v>
      </c>
      <c r="G68" s="87">
        <v>797</v>
      </c>
      <c r="H68" s="87">
        <v>1000</v>
      </c>
      <c r="I68" s="90"/>
      <c r="J68" s="89">
        <v>749.98</v>
      </c>
      <c r="K68" s="112">
        <f t="shared" si="26"/>
        <v>94.10037641154328</v>
      </c>
      <c r="L68" s="112">
        <f t="shared" si="27"/>
        <v>74.998000000000005</v>
      </c>
    </row>
    <row r="69" spans="2:12" x14ac:dyDescent="0.25">
      <c r="B69" s="60"/>
      <c r="C69" s="60"/>
      <c r="D69" s="60"/>
      <c r="E69" s="60"/>
      <c r="F69" s="60" t="s">
        <v>120</v>
      </c>
      <c r="G69" s="81">
        <f>G70</f>
        <v>1801.65</v>
      </c>
      <c r="H69" s="81">
        <f>H70</f>
        <v>1801.65</v>
      </c>
      <c r="I69" s="81"/>
      <c r="J69" s="62">
        <f>J70</f>
        <v>3568.72</v>
      </c>
      <c r="K69" s="102">
        <f t="shared" si="26"/>
        <v>198.08064829461881</v>
      </c>
      <c r="L69" s="102">
        <f t="shared" si="27"/>
        <v>198.08064829461881</v>
      </c>
    </row>
    <row r="70" spans="2:12" x14ac:dyDescent="0.25">
      <c r="B70" s="84">
        <v>3</v>
      </c>
      <c r="C70" s="84"/>
      <c r="D70" s="84">
        <v>3</v>
      </c>
      <c r="E70" s="84"/>
      <c r="F70" s="84" t="s">
        <v>3</v>
      </c>
      <c r="G70" s="85">
        <f>G71</f>
        <v>1801.65</v>
      </c>
      <c r="H70" s="85">
        <v>1801.65</v>
      </c>
      <c r="I70" s="70"/>
      <c r="J70" s="78">
        <f>J71</f>
        <v>3568.72</v>
      </c>
      <c r="K70" s="122">
        <f t="shared" si="26"/>
        <v>198.08064829461881</v>
      </c>
      <c r="L70" s="122">
        <f t="shared" si="27"/>
        <v>198.08064829461881</v>
      </c>
    </row>
    <row r="71" spans="2:12" x14ac:dyDescent="0.25">
      <c r="B71" s="6"/>
      <c r="C71" s="6">
        <v>32</v>
      </c>
      <c r="D71" s="7"/>
      <c r="E71" s="7">
        <v>32</v>
      </c>
      <c r="F71" s="6" t="s">
        <v>9</v>
      </c>
      <c r="G71" s="87">
        <v>1801.65</v>
      </c>
      <c r="H71" s="87">
        <v>3568.72</v>
      </c>
      <c r="I71" s="87"/>
      <c r="J71" s="89">
        <v>3568.72</v>
      </c>
      <c r="K71" s="112">
        <f t="shared" si="26"/>
        <v>198.08064829461881</v>
      </c>
      <c r="L71" s="112">
        <f t="shared" si="27"/>
        <v>100</v>
      </c>
    </row>
    <row r="72" spans="2:12" x14ac:dyDescent="0.25">
      <c r="B72" s="60"/>
      <c r="C72" s="60"/>
      <c r="D72" s="60"/>
      <c r="E72" s="60"/>
      <c r="F72" s="60" t="s">
        <v>84</v>
      </c>
      <c r="G72" s="81">
        <f>G73+G75</f>
        <v>14770</v>
      </c>
      <c r="H72" s="81">
        <f>H73+H75</f>
        <v>16500</v>
      </c>
      <c r="I72" s="81"/>
      <c r="J72" s="62">
        <f>J73+J75</f>
        <v>15840</v>
      </c>
      <c r="K72" s="102">
        <f t="shared" si="24"/>
        <v>107.24441435341909</v>
      </c>
      <c r="L72" s="102">
        <f t="shared" si="25"/>
        <v>96</v>
      </c>
    </row>
    <row r="73" spans="2:12" x14ac:dyDescent="0.25">
      <c r="B73" s="84">
        <v>3</v>
      </c>
      <c r="C73" s="84"/>
      <c r="D73" s="84">
        <v>3</v>
      </c>
      <c r="E73" s="84"/>
      <c r="F73" s="84" t="s">
        <v>3</v>
      </c>
      <c r="G73" s="85">
        <f>G74</f>
        <v>14770</v>
      </c>
      <c r="H73" s="85">
        <f>H74</f>
        <v>16500</v>
      </c>
      <c r="I73" s="70"/>
      <c r="J73" s="78">
        <f>J74</f>
        <v>15840</v>
      </c>
      <c r="K73" s="122">
        <f t="shared" si="24"/>
        <v>107.24441435341909</v>
      </c>
      <c r="L73" s="122">
        <f t="shared" si="25"/>
        <v>96</v>
      </c>
    </row>
    <row r="74" spans="2:12" x14ac:dyDescent="0.25">
      <c r="B74" s="5"/>
      <c r="C74" s="8">
        <v>32</v>
      </c>
      <c r="D74" s="8"/>
      <c r="E74" s="8">
        <v>32</v>
      </c>
      <c r="F74" s="8" t="s">
        <v>9</v>
      </c>
      <c r="G74" s="87">
        <v>14770</v>
      </c>
      <c r="H74" s="87">
        <v>16500</v>
      </c>
      <c r="I74" s="87"/>
      <c r="J74" s="89">
        <v>15840</v>
      </c>
      <c r="K74" s="112">
        <f t="shared" si="24"/>
        <v>107.24441435341909</v>
      </c>
      <c r="L74" s="112">
        <f t="shared" si="25"/>
        <v>96</v>
      </c>
    </row>
    <row r="75" spans="2:12" x14ac:dyDescent="0.25">
      <c r="B75" s="91">
        <v>4</v>
      </c>
      <c r="C75" s="92"/>
      <c r="D75" s="92">
        <v>4</v>
      </c>
      <c r="E75" s="92"/>
      <c r="F75" s="93" t="s">
        <v>5</v>
      </c>
      <c r="G75" s="85">
        <f>G76</f>
        <v>0</v>
      </c>
      <c r="H75" s="85">
        <f>H76</f>
        <v>0</v>
      </c>
      <c r="I75" s="70"/>
      <c r="J75" s="78">
        <f>J76</f>
        <v>0</v>
      </c>
      <c r="K75" s="122" t="str">
        <f t="shared" si="24"/>
        <v/>
      </c>
      <c r="L75" s="122" t="str">
        <f t="shared" si="25"/>
        <v/>
      </c>
    </row>
    <row r="76" spans="2:12" x14ac:dyDescent="0.25">
      <c r="B76" s="8"/>
      <c r="C76" s="8">
        <v>42</v>
      </c>
      <c r="D76" s="8"/>
      <c r="E76" s="8">
        <v>42</v>
      </c>
      <c r="F76" s="19" t="s">
        <v>64</v>
      </c>
      <c r="G76" s="87"/>
      <c r="H76" s="87">
        <v>0</v>
      </c>
      <c r="I76" s="90"/>
      <c r="J76" s="88">
        <v>0</v>
      </c>
      <c r="K76" s="112" t="str">
        <f t="shared" si="24"/>
        <v/>
      </c>
      <c r="L76" s="112" t="str">
        <f t="shared" si="25"/>
        <v/>
      </c>
    </row>
    <row r="77" spans="2:12" x14ac:dyDescent="0.25">
      <c r="B77" s="60"/>
      <c r="C77" s="60"/>
      <c r="D77" s="60"/>
      <c r="E77" s="60"/>
      <c r="F77" s="60" t="s">
        <v>85</v>
      </c>
      <c r="G77" s="81">
        <v>848.58</v>
      </c>
      <c r="H77" s="81">
        <v>699.46</v>
      </c>
      <c r="I77" s="81"/>
      <c r="J77" s="62">
        <f>J78+J81+J82</f>
        <v>325.70999999999998</v>
      </c>
      <c r="K77" s="102">
        <f t="shared" si="24"/>
        <v>38.382945626811846</v>
      </c>
      <c r="L77" s="102">
        <f t="shared" si="25"/>
        <v>46.565922282903948</v>
      </c>
    </row>
    <row r="78" spans="2:12" x14ac:dyDescent="0.25">
      <c r="B78" s="84">
        <v>3</v>
      </c>
      <c r="C78" s="84"/>
      <c r="D78" s="84">
        <v>3</v>
      </c>
      <c r="E78" s="84"/>
      <c r="F78" s="84" t="s">
        <v>3</v>
      </c>
      <c r="G78" s="85">
        <v>848.58</v>
      </c>
      <c r="H78" s="85">
        <v>699.46</v>
      </c>
      <c r="I78" s="85"/>
      <c r="J78" s="78">
        <f>J80</f>
        <v>325.70999999999998</v>
      </c>
      <c r="K78" s="122">
        <f t="shared" si="24"/>
        <v>38.382945626811846</v>
      </c>
      <c r="L78" s="122">
        <f t="shared" si="25"/>
        <v>46.565922282903948</v>
      </c>
    </row>
    <row r="79" spans="2:12" x14ac:dyDescent="0.25">
      <c r="B79" s="5"/>
      <c r="C79" s="5"/>
      <c r="D79" s="5"/>
      <c r="E79" s="8">
        <v>31</v>
      </c>
      <c r="F79" s="8" t="s">
        <v>4</v>
      </c>
      <c r="G79" s="34"/>
      <c r="H79" s="34">
        <v>0</v>
      </c>
      <c r="I79" s="34"/>
      <c r="J79" s="119"/>
      <c r="K79" s="99"/>
      <c r="L79" s="99"/>
    </row>
    <row r="80" spans="2:12" x14ac:dyDescent="0.25">
      <c r="B80" s="5"/>
      <c r="C80" s="8">
        <v>32</v>
      </c>
      <c r="D80" s="8"/>
      <c r="E80" s="8">
        <v>32</v>
      </c>
      <c r="F80" s="8" t="s">
        <v>9</v>
      </c>
      <c r="G80" s="87">
        <v>848.58</v>
      </c>
      <c r="H80" s="87">
        <v>699.46</v>
      </c>
      <c r="I80" s="87"/>
      <c r="J80" s="89">
        <v>325.70999999999998</v>
      </c>
      <c r="K80" s="112">
        <f t="shared" si="24"/>
        <v>38.382945626811846</v>
      </c>
      <c r="L80" s="112">
        <f t="shared" si="25"/>
        <v>46.565922282903948</v>
      </c>
    </row>
    <row r="81" spans="1:12" x14ac:dyDescent="0.25">
      <c r="B81" s="5"/>
      <c r="C81" s="8">
        <v>34</v>
      </c>
      <c r="D81" s="8"/>
      <c r="E81" s="8">
        <v>34</v>
      </c>
      <c r="F81" s="8" t="s">
        <v>77</v>
      </c>
      <c r="G81" s="87">
        <v>0</v>
      </c>
      <c r="H81" s="87"/>
      <c r="I81" s="87"/>
      <c r="J81" s="89"/>
      <c r="K81" s="112"/>
      <c r="L81" s="112"/>
    </row>
    <row r="82" spans="1:12" x14ac:dyDescent="0.25">
      <c r="B82" s="5"/>
      <c r="C82" s="8"/>
      <c r="D82" s="8"/>
      <c r="E82" s="8">
        <v>42</v>
      </c>
      <c r="F82" s="8" t="s">
        <v>64</v>
      </c>
      <c r="G82" s="87">
        <v>0</v>
      </c>
      <c r="H82" s="87"/>
      <c r="I82" s="87"/>
      <c r="J82" s="89"/>
      <c r="K82" s="112"/>
      <c r="L82" s="112"/>
    </row>
    <row r="83" spans="1:12" x14ac:dyDescent="0.25">
      <c r="B83" s="60"/>
      <c r="C83" s="136"/>
      <c r="D83" s="136"/>
      <c r="E83" s="136"/>
      <c r="F83" s="136" t="s">
        <v>121</v>
      </c>
      <c r="G83" s="137"/>
      <c r="H83" s="137"/>
      <c r="I83" s="137"/>
      <c r="J83" s="138"/>
      <c r="K83" s="139"/>
      <c r="L83" s="139"/>
    </row>
    <row r="84" spans="1:12" x14ac:dyDescent="0.25">
      <c r="B84" s="91">
        <v>4</v>
      </c>
      <c r="C84" s="92"/>
      <c r="D84" s="92">
        <v>4</v>
      </c>
      <c r="E84" s="92"/>
      <c r="F84" s="93" t="s">
        <v>5</v>
      </c>
      <c r="G84" s="85"/>
      <c r="H84" s="85">
        <f>H85</f>
        <v>0</v>
      </c>
      <c r="I84" s="70"/>
      <c r="J84" s="78">
        <f>J85</f>
        <v>0</v>
      </c>
      <c r="K84" s="122" t="str">
        <f t="shared" si="24"/>
        <v/>
      </c>
      <c r="L84" s="122" t="str">
        <f t="shared" si="25"/>
        <v/>
      </c>
    </row>
    <row r="85" spans="1:12" x14ac:dyDescent="0.25">
      <c r="B85" s="8"/>
      <c r="C85" s="8">
        <v>42</v>
      </c>
      <c r="D85" s="8"/>
      <c r="E85" s="8">
        <v>42</v>
      </c>
      <c r="F85" s="19" t="s">
        <v>64</v>
      </c>
      <c r="G85" s="87"/>
      <c r="H85" s="87"/>
      <c r="I85" s="90"/>
      <c r="J85" s="89"/>
      <c r="K85" s="112" t="str">
        <f t="shared" si="24"/>
        <v/>
      </c>
      <c r="L85" s="112" t="str">
        <f t="shared" si="25"/>
        <v/>
      </c>
    </row>
    <row r="86" spans="1:12" ht="25.5" x14ac:dyDescent="0.25">
      <c r="B86" s="143"/>
      <c r="C86" s="144"/>
      <c r="D86" s="144"/>
      <c r="E86" s="144"/>
      <c r="F86" s="145" t="s">
        <v>122</v>
      </c>
      <c r="G86" s="146"/>
      <c r="H86" s="150"/>
      <c r="I86" s="147"/>
      <c r="J86" s="151"/>
      <c r="K86" s="148"/>
      <c r="L86" s="149"/>
    </row>
    <row r="87" spans="1:12" s="142" customFormat="1" x14ac:dyDescent="0.25">
      <c r="A87" s="141"/>
      <c r="B87" s="126"/>
      <c r="C87" s="126"/>
      <c r="D87" s="126"/>
      <c r="E87" s="126">
        <v>42</v>
      </c>
      <c r="F87" s="140" t="s">
        <v>64</v>
      </c>
      <c r="G87" s="87"/>
      <c r="H87" s="87"/>
      <c r="I87" s="90"/>
      <c r="J87" s="89"/>
      <c r="K87" s="112"/>
      <c r="L87" s="112"/>
    </row>
    <row r="89" spans="1:12" x14ac:dyDescent="0.25">
      <c r="G89" s="120"/>
    </row>
    <row r="91" spans="1:12" x14ac:dyDescent="0.25">
      <c r="G91" s="120"/>
    </row>
    <row r="97" spans="7:7" x14ac:dyDescent="0.25">
      <c r="G97" s="120"/>
    </row>
    <row r="103" spans="7:7" x14ac:dyDescent="0.25">
      <c r="G103" s="120"/>
    </row>
  </sheetData>
  <mergeCells count="5">
    <mergeCell ref="B30:F30"/>
    <mergeCell ref="B3:L3"/>
    <mergeCell ref="B5:F5"/>
    <mergeCell ref="B6:F6"/>
    <mergeCell ref="B29:F29"/>
  </mergeCells>
  <pageMargins left="0.7" right="0.7" top="0.75" bottom="0.75" header="0.3" footer="0.3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4486D-FAF2-492B-AA5E-091AAF801E0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 </vt:lpstr>
      <vt:lpstr>Prihodi i rashodi prema izvoru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GIMNAZIJA</cp:lastModifiedBy>
  <cp:lastPrinted>2023-07-24T09:51:56Z</cp:lastPrinted>
  <dcterms:created xsi:type="dcterms:W3CDTF">2022-08-12T12:51:27Z</dcterms:created>
  <dcterms:modified xsi:type="dcterms:W3CDTF">2026-03-25T09:14:32Z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proračuna JLP(R)S - Copy.xlsx</vt:lpwstr>
  </property>
</Properties>
</file>